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here" state="visible" r:id="rId4"/>
    <sheet sheetId="2" name="Audit schedule" state="visible" r:id="rId5"/>
    <sheet sheetId="3" name="Summary" state="visible" r:id="rId6"/>
    <sheet sheetId="4" name="01 Medication" state="visible" r:id="rId7"/>
    <sheet sheetId="5" name="02 Care plans" state="visible" r:id="rId8"/>
    <sheet sheetId="6" name="03 IPC" state="visible" r:id="rId9"/>
    <sheet sheetId="7" name="04 Health and safety" state="visible" r:id="rId10"/>
    <sheet sheetId="8" name="05 Safeguarding" state="visible" r:id="rId11"/>
    <sheet sheetId="9" name="06 Supervision" state="visible" r:id="rId12"/>
    <sheet sheetId="10" name="07 Training" state="visible" r:id="rId13"/>
    <sheet sheetId="11" name="08 Complaints" state="visible" r:id="rId14"/>
    <sheet sheetId="12" name="09 DoLS and MCA" state="visible" r:id="rId15"/>
    <sheet sheetId="13" name="10 Recruitment" state="visible" r:id="rId16"/>
    <sheet sheetId="14" name="11 Continuity" state="visible" r:id="rId17"/>
    <sheet sheetId="15" name="12 Equality" state="visible" r:id="rId18"/>
    <sheet sheetId="16" name="Action log" state="visible" r:id="rId19"/>
  </sheets>
  <calcPr calcId="171027" fullCalcOnLoad="1"/>
</workbook>
</file>

<file path=xl/sharedStrings.xml><?xml version="1.0" encoding="utf-8"?>
<sst xmlns="http://schemas.openxmlformats.org/spreadsheetml/2006/main" count="998" uniqueCount="451">
  <si>
    <t>CQCLogic free CQC audit pack: 12 audits for care homes and home care</t>
  </si>
  <si>
    <t>Version 24 October 2026. Free to use inside your own service. Source: cqclogic.co.uk/cqc-audit-tools-software/</t>
  </si>
  <si>
    <t/>
  </si>
  <si>
    <t>IMPORTANT</t>
  </si>
  <si>
    <t>CQC does not publish an official audit tool. The audits, checks, evidence prompts, suggested frequencies and the scoring bands in this pack are CQCLogic's own suggestions. They are not CQC requirements, are not legal advice and do not predict or replace a CQC assessment. Regulation numbers refer to the Health and Social Care Act 2008 (Regulated Activities) Regulations 2014 (Regulation 5 is the fit and proper persons: directors requirement).</t>
  </si>
  <si>
    <t>HOW TO USE IT</t>
  </si>
  <si>
    <t>1. Open the Audit schedule sheet. Check the suggested frequency and owner for each audit and change them to suit your service.</t>
  </si>
  <si>
    <t>2. For each audit, open its sheet. Fill in the date, auditor and sample size (yellow cells).</t>
  </si>
  <si>
    <t>3. Work through the checks. Look at evidence, observe practice and talk to people and staff; do not score from a policy alone. Choose Yes, Partly, No or N/A in the Result column.</t>
  </si>
  <si>
    <t>4. Checks are marked for care homes, home care or both. Set N/A for checks that do not apply to your service.</t>
  </si>
  <si>
    <t>5. Every Partly or No shows "Yes" under Action needed. Copy each into the Action log with an owner and a due date.</t>
  </si>
  <si>
    <t>6. The Summary sheet shows the score and rating for each audit. The Audit schedule shows what is due or overdue.</t>
  </si>
  <si>
    <t>7. Repeat the audit at the suggested frequency and re-check anything that scored Partly or No.</t>
  </si>
  <si>
    <t>SCORING</t>
  </si>
  <si>
    <t>Yes = fully in place and evidenced. Partly = in place in some cases or not fully evidenced (counts as half). No = not in place. N/A = does not apply (excluded from the score).</t>
  </si>
  <si>
    <t>Score = (Yes + 0.5 x Partly) divided by (Yes + Partly + No). Rating (our suggestion): Green 90% or more, Amber 70% to 89%, Red under 70%. A single serious No (for example a safeguarding or medicines risk) matters more than the percentage, so act on it straight away.</t>
  </si>
  <si>
    <t>THE 12 AUDITS</t>
  </si>
  <si>
    <t>1. Medication: 12 checks, suggested monthly. Reg 12 Safe care and treatment.</t>
  </si>
  <si>
    <t>2. Care plans and risk assessments: 10 checks, suggested monthly (sample of records). Reg 9 Person-centred care; Reg 12 Safe care and treatment; Reg 17 Good governance.</t>
  </si>
  <si>
    <t>3. Infection prevention and control: 11 checks, suggested monthly. Reg 12 Safe care and treatment.</t>
  </si>
  <si>
    <t>4. Health and safety, premises and equipment: 12 checks, suggested quarterly (with weekly and monthly checks logged). Reg 12 Safe care and treatment; Reg 15 Premises and equipment.</t>
  </si>
  <si>
    <t>5. Safeguarding: 9 checks, suggested quarterly. Reg 13 Safeguarding.</t>
  </si>
  <si>
    <t>6. Supervision and appraisal: 9 checks, suggested quarterly. Reg 18 Staffing.</t>
  </si>
  <si>
    <t>7. Training and competency: 9 checks, suggested monthly (matrix review). Reg 18 Staffing.</t>
  </si>
  <si>
    <t>8. Complaints, compliments and feedback: 8 checks, suggested quarterly. Reg 16 Complaints; Reg 20 Duty of candour.</t>
  </si>
  <si>
    <t>9. DoLS and Mental Capacity Act: 10 checks, suggested quarterly. Reg 11 Need for consent; Reg 13 Safeguarding.</t>
  </si>
  <si>
    <t>10. Recruitment and employment files: 10 checks, suggested quarterly (sample of files). Reg 19 Fit and proper persons employed; Reg 5 Fit and proper persons: directors.</t>
  </si>
  <si>
    <t>11. Business continuity and emergency planning: 8 checks, suggested every six months. Reg 12 Safe care and treatment; Reg 17 Good governance.</t>
  </si>
  <si>
    <t>12. Equality, diversity and inclusion: 9 checks, suggested every six months. Reg 10 Dignity and respect; Reg 17 Good governance.</t>
  </si>
  <si>
    <t>Want the actions tracked with owners, deadlines and evidence? CQCLogic's audit schedule tracker, task manager and evidence pack do this. See cqclogic.co.uk. This pack works on its own without CQCLogic.</t>
  </si>
  <si>
    <t>Audit schedule</t>
  </si>
  <si>
    <t>Frequencies are our suggestions; CQC sets none. Change the months and owners to suit your service. Last audit date comes from each audit sheet.</t>
  </si>
  <si>
    <t>#</t>
  </si>
  <si>
    <t>Audit</t>
  </si>
  <si>
    <t>Suggested frequency</t>
  </si>
  <si>
    <t>Months between audits</t>
  </si>
  <si>
    <t>Regulations</t>
  </si>
  <si>
    <t>Quality statements</t>
  </si>
  <si>
    <t>Owner (change as needed)</t>
  </si>
  <si>
    <t>Last audit date</t>
  </si>
  <si>
    <t>Next due</t>
  </si>
  <si>
    <t>Status</t>
  </si>
  <si>
    <t>Medication</t>
  </si>
  <si>
    <t>Monthly</t>
  </si>
  <si>
    <t>Reg 12 Safe care and treatment</t>
  </si>
  <si>
    <t>Medicines optimisation</t>
  </si>
  <si>
    <t>Registered manager or medication lead</t>
  </si>
  <si>
    <t>Care plans and risk assessments</t>
  </si>
  <si>
    <t>Monthly (sample of records)</t>
  </si>
  <si>
    <t>Reg 9 Person-centred care; Reg 12 Safe care and treatment; Reg 17 Good governance</t>
  </si>
  <si>
    <t>Assessing needs; Person-centred care; Involving people to manage risks</t>
  </si>
  <si>
    <t>Registered manager or senior carer</t>
  </si>
  <si>
    <t>Infection prevention and control</t>
  </si>
  <si>
    <t>IPC lead</t>
  </si>
  <si>
    <t>Health and safety, premises and equipment</t>
  </si>
  <si>
    <t>Quarterly (with weekly and monthly checks logged)</t>
  </si>
  <si>
    <t>Reg 12 Safe care and treatment; Reg 15 Premises and equipment</t>
  </si>
  <si>
    <t>Safe environments</t>
  </si>
  <si>
    <t>Registered manager or maintenance lead</t>
  </si>
  <si>
    <t>Safeguarding</t>
  </si>
  <si>
    <t>Quarterly</t>
  </si>
  <si>
    <t>Reg 13 Safeguarding</t>
  </si>
  <si>
    <t>Safeguarding lead</t>
  </si>
  <si>
    <t>Supervision and appraisal</t>
  </si>
  <si>
    <t>Reg 18 Staffing</t>
  </si>
  <si>
    <t>Safe and effective staffing</t>
  </si>
  <si>
    <t>Registered manager</t>
  </si>
  <si>
    <t>Training and competency</t>
  </si>
  <si>
    <t>Monthly (matrix review)</t>
  </si>
  <si>
    <t>Registered manager or training lead</t>
  </si>
  <si>
    <t>Complaints, compliments and feedback</t>
  </si>
  <si>
    <t>Reg 16 Complaints; Reg 20 Duty of candour</t>
  </si>
  <si>
    <t>Listening to and involving people</t>
  </si>
  <si>
    <t>DoLS and Mental Capacity Act</t>
  </si>
  <si>
    <t>Reg 11 Need for consent; Reg 13 Safeguarding</t>
  </si>
  <si>
    <t>Consent to care and treatment</t>
  </si>
  <si>
    <t>Registered manager or MCA lead</t>
  </si>
  <si>
    <t>Recruitment and employment files</t>
  </si>
  <si>
    <t>Quarterly (sample of files)</t>
  </si>
  <si>
    <t>Reg 19 Fit and proper persons employed; Reg 5 Fit and proper persons: directors</t>
  </si>
  <si>
    <t>Registered manager or HR lead</t>
  </si>
  <si>
    <t>Business continuity and emergency planning</t>
  </si>
  <si>
    <t>Every six months</t>
  </si>
  <si>
    <t>Reg 12 Safe care and treatment; Reg 17 Good governance</t>
  </si>
  <si>
    <t>Safe systems, pathways and transitions; Governance, management and sustainability</t>
  </si>
  <si>
    <t>Registered manager or provider</t>
  </si>
  <si>
    <t>Equality, diversity and inclusion</t>
  </si>
  <si>
    <t>Reg 10 Dignity and respect; Reg 17 Good governance</t>
  </si>
  <si>
    <t>Workforce equality, diversity and inclusion; Equity in experiences and outcomes</t>
  </si>
  <si>
    <t>Summary of results</t>
  </si>
  <si>
    <t>Score = (Yes + 0.5 x Partly) / (Yes + Partly + No). Green 90%+, Amber 70-89%, Red under 70% (our suggestion).</t>
  </si>
  <si>
    <t>Yes</t>
  </si>
  <si>
    <t>Partly</t>
  </si>
  <si>
    <t>No</t>
  </si>
  <si>
    <t>N/A</t>
  </si>
  <si>
    <t>Score</t>
  </si>
  <si>
    <t>Rating</t>
  </si>
  <si>
    <t>Actions needed</t>
  </si>
  <si>
    <t>All audits answered so far</t>
  </si>
  <si>
    <t>Audit 1: Medication</t>
  </si>
  <si>
    <t>Checks that medicines are ordered, stored, given, recorded and reviewed safely. Suggested frequency: monthly. Reg 12 Safe care and treatment. Quality statements: Medicines optimisation. Checks are our suggestions, not CQC requirements.</t>
  </si>
  <si>
    <t>Date of audit</t>
  </si>
  <si>
    <t>Auditor</t>
  </si>
  <si>
    <t>Records or areas checked</t>
  </si>
  <si>
    <t>Not yet answered</t>
  </si>
  <si>
    <t>Check</t>
  </si>
  <si>
    <t>Regulation</t>
  </si>
  <si>
    <t>Evidence to see</t>
  </si>
  <si>
    <t>Applies to</t>
  </si>
  <si>
    <t>Result</t>
  </si>
  <si>
    <t>Notes and evidence seen</t>
  </si>
  <si>
    <t>Action needed?</t>
  </si>
  <si>
    <t>Sample 10 MAR charts: no unexplained gaps, and every omission has a recorded reason</t>
  </si>
  <si>
    <t>MAR charts, omission codes, daily notes</t>
  </si>
  <si>
    <t>Care homes and home care</t>
  </si>
  <si>
    <t>Allergies and sensitivities are recorded on the MAR chart and the care plan and match each other</t>
  </si>
  <si>
    <t>MAR chart, care plan, GP record</t>
  </si>
  <si>
    <t>Each PRN (as needed) medicine has a protocol that says when to give it, the dose and the maximum in 24 hours, and use is recorded with the reason and effect</t>
  </si>
  <si>
    <t>PRN protocols, MAR charts</t>
  </si>
  <si>
    <t>Controlled drugs are stored correctly, entered in the register and balance-checked by two people at the agreed frequency (care homes)</t>
  </si>
  <si>
    <t>CD register, stock count, CD cupboard</t>
  </si>
  <si>
    <t>Care homes</t>
  </si>
  <si>
    <t>Medicines rooms, trolleys and fridges are secure and temperatures are logged daily and acted on if out of range</t>
  </si>
  <si>
    <t>Temperature logs, observation</t>
  </si>
  <si>
    <t>Stock balances match records for a sample of boxed medicines and nothing is out of date</t>
  </si>
  <si>
    <t>Stock check, expiry dates</t>
  </si>
  <si>
    <t>Staff who give medicines have a current competency assessment and training, and know who to ask for help</t>
  </si>
  <si>
    <t>Competency records, training matrix</t>
  </si>
  <si>
    <t>Medicines errors and near misses are reported, investigated, shared and lead to changes; people affected are told (duty of candour)</t>
  </si>
  <si>
    <t>Reg 20 Duty of candour</t>
  </si>
  <si>
    <t>Incident log, error reports, learning records</t>
  </si>
  <si>
    <t>Where medicines are given covertly or without consent, a capacity assessment, best interests decision and pharmacist or GP advice are recorded</t>
  </si>
  <si>
    <t>Reg 11 Need for consent</t>
  </si>
  <si>
    <t>Best interests record, MCA assessment, GP or pharmacist note</t>
  </si>
  <si>
    <t>Topical creams and patches are recorded with body maps and application dates, and the level of support is set out in the care plan</t>
  </si>
  <si>
    <t>Body maps, topical MAR, care plan</t>
  </si>
  <si>
    <t>In home care, the care plan states the level of medicines support, and MAR records match what carers gave on visits</t>
  </si>
  <si>
    <t>Care plan, MAR charts, visit notes</t>
  </si>
  <si>
    <t>Home care</t>
  </si>
  <si>
    <t>Medicines are reviewed with the GP or pharmacist at least yearly (more often for high-risk medicines) and changes are actioned</t>
  </si>
  <si>
    <t>Review records, GP letters</t>
  </si>
  <si>
    <t>Audit 2: Care plans and risk assessments</t>
  </si>
  <si>
    <t>Checks that care plans reflect each person, are reviewed and that risks are assessed and managed. Suggested frequency: monthly (sample of records). Reg 9 Person-centred care; Reg 12 Safe care and treatment; Reg 17 Good governance. Quality statements: Assessing needs; Person-centred care; Involving people to manage risks. Checks are our suggestions, not CQC requirements.</t>
  </si>
  <si>
    <t>Sample 5 care plans: an assessment was done before care started and is reflected in the plan</t>
  </si>
  <si>
    <t>Reg 9 Person-centred care</t>
  </si>
  <si>
    <t>Pre-admission or initial assessment, care plan</t>
  </si>
  <si>
    <t>The plan records the person's preferences, routines and what matters to them, in their own words where possible</t>
  </si>
  <si>
    <t>Care plan, "about me" section</t>
  </si>
  <si>
    <t>Risk assessments are in place where relevant (falls, nutrition, pressure damage, moving and handling, choking, fire) and are in date</t>
  </si>
  <si>
    <t>Risk assessments, review dates</t>
  </si>
  <si>
    <t>Care plans and risk assessments are reviewed at the set interval and after any incident, hospital stay or change in need</t>
  </si>
  <si>
    <t>Review records, incident log</t>
  </si>
  <si>
    <t>The person or their representative is involved in planning and reviews and this is recorded</t>
  </si>
  <si>
    <t>Review notes, signatures, feedback</t>
  </si>
  <si>
    <t>Daily notes or visit records match the care plan (what was planned is what was recorded)</t>
  </si>
  <si>
    <t>Reg 17 Good governance</t>
  </si>
  <si>
    <t>Daily notes, visit logs</t>
  </si>
  <si>
    <t>Consent, capacity and any best interests decisions are recorded for the decisions that matter</t>
  </si>
  <si>
    <t>Consent forms, MCA records</t>
  </si>
  <si>
    <t>Communication needs are recorded and met (for example hearing, sight, language, accessible information)</t>
  </si>
  <si>
    <t>Care plan, communication profile</t>
  </si>
  <si>
    <t>End of life wishes and advance care plans are discussed and recorded where appropriate</t>
  </si>
  <si>
    <t>Care plan, DNACPR or ReSPECT form, advance care plan</t>
  </si>
  <si>
    <t>For home care, the plan covers the person's home environment risks and what to do if a visit is missed or late</t>
  </si>
  <si>
    <t>Home risk assessment, missed visit plan</t>
  </si>
  <si>
    <t>Audit 3: Infection prevention and control</t>
  </si>
  <si>
    <t>Checks hygiene, cleaning, equipment, waste, laundry and outbreak readiness. Suggested frequency: monthly. Reg 12 Safe care and treatment. Quality statements: Infection prevention and control. Checks are our suggestions, not CQC requirements.</t>
  </si>
  <si>
    <t>An IPC lead is named and staff know who they are</t>
  </si>
  <si>
    <t>IPC policy, staff interviews</t>
  </si>
  <si>
    <t>Cleaning schedules are in place, completed and checked, including high-touch surfaces and shared equipment</t>
  </si>
  <si>
    <t>Cleaning schedules, observation</t>
  </si>
  <si>
    <t>Hand washing facilities, soap, paper towels and alcohol gel are available where needed; staff use hand hygiene correctly</t>
  </si>
  <si>
    <t>Observation, hand hygiene audit</t>
  </si>
  <si>
    <t>PPE (gloves, aprons, masks) is available in the right places and staff use it correctly and dispose of it safely</t>
  </si>
  <si>
    <t>Observation, PPE stock</t>
  </si>
  <si>
    <t>Mattresses, cushions and moving and handling equipment are checked and cleaned on a schedule</t>
  </si>
  <si>
    <t>Mattress audit, equipment cleaning logs</t>
  </si>
  <si>
    <t>Laundry and waste are segregated and handled safely, and the sluice is clean and not used for storage</t>
  </si>
  <si>
    <t>Observation, waste and laundry procedure</t>
  </si>
  <si>
    <t>Staff have completed IPC training and their practice has been observed</t>
  </si>
  <si>
    <t>Training matrix, observation records</t>
  </si>
  <si>
    <t>An outbreak plan exists, includes isolation, testing, notification and visiting arrangements, and staff know it</t>
  </si>
  <si>
    <t>Outbreak plan, staff interviews</t>
  </si>
  <si>
    <t>Water safety records (legionella risk assessment, flushing, temperatures) are up to date</t>
  </si>
  <si>
    <t>Reg 15 Premises and equipment</t>
  </si>
  <si>
    <t>Legionella risk assessment, logs</t>
  </si>
  <si>
    <t>In home care, carers have enough PPE and supplies for every visit and report shortages</t>
  </si>
  <si>
    <t>PPE stock and issue records, carer feedback</t>
  </si>
  <si>
    <t>IPC findings and actions are logged, completed and the audit is repeated</t>
  </si>
  <si>
    <t>Action log, previous audits</t>
  </si>
  <si>
    <t>Audit 4: Health and safety, premises and equipment</t>
  </si>
  <si>
    <t>Checks the building, fire safety, equipment and servicing (care homes), or lone working and visit safety (home care). Suggested frequency: quarterly (with weekly and monthly checks logged). Reg 12 Safe care and treatment; Reg 15 Premises and equipment. Quality statements: Safe environments. Checks are our suggestions, not CQC requirements.</t>
  </si>
  <si>
    <t>A fire risk assessment is in date and actions from it are closed</t>
  </si>
  <si>
    <t>Fire risk assessment, action log</t>
  </si>
  <si>
    <t>Fire alarm weekly tests, emergency lighting tests and fire drills are carried out and recorded</t>
  </si>
  <si>
    <t>Fire log book, drill records</t>
  </si>
  <si>
    <t>Each person has a personal emergency evacuation plan (PEEP) that is current and accessible to staff</t>
  </si>
  <si>
    <t>PEEPs, handover information</t>
  </si>
  <si>
    <t>Gas, electrical and fixed wiring certificates are in date; portable appliance testing is done</t>
  </si>
  <si>
    <t>Certificates, PAT records</t>
  </si>
  <si>
    <t>Hoists, slings, beds, call systems and other equipment are serviced (including LOLER checks for lifting equipment) and defects are acted on</t>
  </si>
  <si>
    <t>Service records, defect log</t>
  </si>
  <si>
    <t>Call bell response is monitored and any long waits are investigated</t>
  </si>
  <si>
    <t>Call bell reports, observation</t>
  </si>
  <si>
    <t>Window restrictors, hot surfaces, water temperatures and trip hazards are checked and risks are managed</t>
  </si>
  <si>
    <t>Checks log, observation, water temperature records</t>
  </si>
  <si>
    <t>COSHH assessments exist and hazardous substances are stored safely</t>
  </si>
  <si>
    <t>COSHH file, observation</t>
  </si>
  <si>
    <t>Security and visitor arrangements are in place and followed</t>
  </si>
  <si>
    <t>Visitor log, door entry checks</t>
  </si>
  <si>
    <t>Lone working procedure exists, carers can reach on-call support and visits are risk assessed</t>
  </si>
  <si>
    <t>Lone working policy, on-call rota, risk assessments</t>
  </si>
  <si>
    <t>Equipment supplied in people's homes is checked and serviced, and carers report faults</t>
  </si>
  <si>
    <t>Equipment records, carer reports</t>
  </si>
  <si>
    <t>Accidents and incidents are recorded, reviewed for trends and RIDDOR reportable events are reported</t>
  </si>
  <si>
    <t>Accident log, RIDDOR records</t>
  </si>
  <si>
    <t>Audit 5: Safeguarding</t>
  </si>
  <si>
    <t>Checks that concerns are recognised, reported, escalated and learned from. Suggested frequency: quarterly. Reg 13 Safeguarding. Quality statements: Safeguarding. Checks are our suggestions, not CQC requirements.</t>
  </si>
  <si>
    <t>A named safeguarding lead exists and the safeguarding policy is current and matches local authority procedures</t>
  </si>
  <si>
    <t>Policy, local procedure, lead details</t>
  </si>
  <si>
    <t>Every concern is logged with the action taken, who was told, the outcome and the date closed</t>
  </si>
  <si>
    <t>Safeguarding log</t>
  </si>
  <si>
    <t>Concerns are referred to the local authority, and notified to CQC where required, within the expected time</t>
  </si>
  <si>
    <t>Referral records, CQC notifications</t>
  </si>
  <si>
    <t>Staff are trained to the right level, can describe the signs of abuse and know how to report outside their line manager</t>
  </si>
  <si>
    <t>Training matrix, staff interviews</t>
  </si>
  <si>
    <t>Money and valuables held for people are recorded, checked and reconciled</t>
  </si>
  <si>
    <t>Finance records, receipts, spot checks</t>
  </si>
  <si>
    <t>Restraint, restrictive practice and use of lap belts or bedrails are assessed, justified, recorded and reviewed</t>
  </si>
  <si>
    <t>Risk assessments, MCA records, monitoring</t>
  </si>
  <si>
    <t>Incidents, bruises and unexplained injuries are investigated and linked to safeguarding where needed</t>
  </si>
  <si>
    <t>Incident forms, body maps</t>
  </si>
  <si>
    <t>Whistleblowing arrangements exist, staff know them and concerns raised were acted on</t>
  </si>
  <si>
    <t>Whistleblowing policy, staff survey, examples</t>
  </si>
  <si>
    <t>Lessons from safeguarding concerns are shared and led to changes</t>
  </si>
  <si>
    <t>Team meeting minutes, action log</t>
  </si>
  <si>
    <t>Audit 6: Supervision and appraisal</t>
  </si>
  <si>
    <t>Checks that staff are supported, supervised and appraised. Suggested frequency: quarterly. Reg 18 Staffing. Quality statements: Safe and effective staffing. Checks are our suggestions, not CQC requirements.</t>
  </si>
  <si>
    <t>A supervision schedule exists and each member of staff has had supervision at the frequency set in your policy</t>
  </si>
  <si>
    <t>Supervision matrix, records</t>
  </si>
  <si>
    <t>Supervision records show discussion of practice, wellbeing, training needs and any concerns, and actions are followed up</t>
  </si>
  <si>
    <t>Supervision records</t>
  </si>
  <si>
    <t>Each member of staff has had an appraisal within the last 12 months</t>
  </si>
  <si>
    <t>Appraisal records</t>
  </si>
  <si>
    <t>New starters have completed an induction and probation review</t>
  </si>
  <si>
    <t>Induction records, probation reviews</t>
  </si>
  <si>
    <t>Competency assessments (for example medicines, moving and handling) are in date</t>
  </si>
  <si>
    <t>Competency records</t>
  </si>
  <si>
    <t>Observed practice or spot checks are carried out and feedback is recorded</t>
  </si>
  <si>
    <t>Spot check records</t>
  </si>
  <si>
    <t>Night staff, part-time and agency staff have equal access to supervision</t>
  </si>
  <si>
    <t>Rota and supervision matrix</t>
  </si>
  <si>
    <t>Carers who work alone are supervised, observed on visits and can reach support</t>
  </si>
  <si>
    <t>Spot checks, on-call records</t>
  </si>
  <si>
    <t>Staff say they feel supported and know where to go for help</t>
  </si>
  <si>
    <t>Staff survey, interviews</t>
  </si>
  <si>
    <t>Audit 7: Training and competency</t>
  </si>
  <si>
    <t>Checks mandatory and specialist training is complete, current and effective. Suggested frequency: monthly (matrix review). Reg 18 Staffing. Quality statements: Safe and effective staffing. Checks are our suggestions, not CQC requirements.</t>
  </si>
  <si>
    <t>A training matrix covers every member of staff and every mandatory course for their role</t>
  </si>
  <si>
    <t>Training matrix</t>
  </si>
  <si>
    <t>All mandatory training is in date; overdue items have a booked date</t>
  </si>
  <si>
    <t>Matrix, booking records</t>
  </si>
  <si>
    <t>New staff without a prior qualification are working towards or have completed the Care Certificate</t>
  </si>
  <si>
    <t>Care Certificate workbooks, sign-off</t>
  </si>
  <si>
    <t>Training required by the people you support is provided (for example dementia, diabetes, epilepsy, catheter care)</t>
  </si>
  <si>
    <t>Needs analysis, training records</t>
  </si>
  <si>
    <t>Training on learning disability and autism, including the Oliver McGowan training at the level needed for each role, is provided as required</t>
  </si>
  <si>
    <t>Training records</t>
  </si>
  <si>
    <t>Certificates or evidence are held and match the matrix</t>
  </si>
  <si>
    <t>Certificates, e-learning records</t>
  </si>
  <si>
    <t>Training effectiveness is checked through observation, quizzes or supervision</t>
  </si>
  <si>
    <t>Observation notes, supervision records</t>
  </si>
  <si>
    <t>Moving and handling, first aid and fire training are practical where needed and in date</t>
  </si>
  <si>
    <t>Training records, trainer details</t>
  </si>
  <si>
    <t>Staffing levels and skill mix are reviewed against people's needs and the dependency tool you use</t>
  </si>
  <si>
    <t>Rotas, dependency assessments</t>
  </si>
  <si>
    <t>Audit 8: Complaints, compliments and feedback</t>
  </si>
  <si>
    <t>Checks complaints are recorded, answered on time and used to improve the service. Suggested frequency: quarterly. Reg 16 Complaints; Reg 20 Duty of candour. Quality statements: Listening to and involving people. Checks are our suggestions, not CQC requirements.</t>
  </si>
  <si>
    <t>A complaints policy is available in a form people can use, and people know how to complain</t>
  </si>
  <si>
    <t>Reg 16 Complaints</t>
  </si>
  <si>
    <t>Policy, notice boards, service guide</t>
  </si>
  <si>
    <t>Every complaint, including verbal ones, is logged with date received, who dealt with it, outcome and date closed</t>
  </si>
  <si>
    <t>Complaints log</t>
  </si>
  <si>
    <t>Complaints are acknowledged and answered within the timescale in your policy (many providers use 28 days)</t>
  </si>
  <si>
    <t>Log dates, letters</t>
  </si>
  <si>
    <t>People are told the outcome, what changed and how to go to the Local Government and Social Care Ombudsman or other body if unhappy</t>
  </si>
  <si>
    <t>Response letters</t>
  </si>
  <si>
    <t>Complaints are analysed for themes and trends and the findings reach the provider or board</t>
  </si>
  <si>
    <t>Trend report, governance minutes</t>
  </si>
  <si>
    <t>Where harm or a notifiable safety incident is involved, the duty of candour is followed</t>
  </si>
  <si>
    <t>Candour records, letters</t>
  </si>
  <si>
    <t>Compliments, surveys and feedback from people, families and professionals are collected and acted on</t>
  </si>
  <si>
    <t>Surveys, compliments log, action plans</t>
  </si>
  <si>
    <t>Staff know how to handle a complaint and where to record it</t>
  </si>
  <si>
    <t>Staff interviews</t>
  </si>
  <si>
    <t>Audit 9: DoLS and Mental Capacity Act</t>
  </si>
  <si>
    <t>Checks capacity, best interests and deprivation of liberty arrangements. Suggested frequency: quarterly. Reg 11 Need for consent; Reg 13 Safeguarding. Quality statements: Consent to care and treatment. Checks are our suggestions, not CQC requirements.</t>
  </si>
  <si>
    <t>Capacity assessments are decision-specific, time-specific and recorded where capacity is in doubt</t>
  </si>
  <si>
    <t>MCA assessments</t>
  </si>
  <si>
    <t>Best interests decisions record who was consulted, the options considered and why the decision was made</t>
  </si>
  <si>
    <t>Best interests records</t>
  </si>
  <si>
    <t>A DoLS tracker lists every person who may be deprived of liberty, the application date, outcome, authorisation start and end dates and conditions</t>
  </si>
  <si>
    <t>DoLS tracker, authorisation letters</t>
  </si>
  <si>
    <t>Applications are made in time and renewals are requested before authorisations expire</t>
  </si>
  <si>
    <t>Tracker, application copies</t>
  </si>
  <si>
    <t>Conditions on authorisations are met and recorded</t>
  </si>
  <si>
    <t>Care plans, review notes</t>
  </si>
  <si>
    <t>Statutory notifications to CQC about DoLS applications and outcomes are made as required</t>
  </si>
  <si>
    <t>CQC notification records</t>
  </si>
  <si>
    <t>Restrictions (door locks, sensors, bedrails, one-to-one supervision) are justified, the least restrictive option and reviewed</t>
  </si>
  <si>
    <t>Risk assessments, review records</t>
  </si>
  <si>
    <t>Lasting powers of attorney, deputies and advocates are recorded and consulted where relevant</t>
  </si>
  <si>
    <t>Care plan, contact records</t>
  </si>
  <si>
    <t>Staff are trained in the Mental Capacity Act and can explain the five principles</t>
  </si>
  <si>
    <t>Training records, interviews</t>
  </si>
  <si>
    <t>In home care, where someone may be deprived of liberty at home, you know the legal route (a Court of Protection order) and have raised it with the local authority</t>
  </si>
  <si>
    <t>Records of discussions with the local authority</t>
  </si>
  <si>
    <t>Audit 10: Recruitment and employment files</t>
  </si>
  <si>
    <t>Checks safe recruitment checks are complete before staff start work. Suggested frequency: quarterly (sample of files). Reg 19 Fit and proper persons employed; Reg 5 Fit and proper persons: directors. Quality statements: Safe and effective staffing. Checks are our suggestions, not CQC requirements.</t>
  </si>
  <si>
    <t>Sample 5 staff files: application form with a full employment history and any gaps explained</t>
  </si>
  <si>
    <t>Reg 19 Fit and proper persons employed</t>
  </si>
  <si>
    <t>Application forms, interview notes</t>
  </si>
  <si>
    <t>Satisfactory written references are on file, including the most recent employer where applicable</t>
  </si>
  <si>
    <t>References</t>
  </si>
  <si>
    <t>A suitable DBS check at the right level (including the adults barred list where relevant) was obtained before the person worked unsupervised, and the date and number are recorded</t>
  </si>
  <si>
    <t>DBS record, log</t>
  </si>
  <si>
    <t>Identity and right-to-work checks are done and copies are kept</t>
  </si>
  <si>
    <t>ID and right to work copies</t>
  </si>
  <si>
    <t>Interview records show relevant questions were asked and the decision to appoint is recorded</t>
  </si>
  <si>
    <t>Interview forms</t>
  </si>
  <si>
    <t>A health declaration or occupational health clearance is on file where required</t>
  </si>
  <si>
    <t>Health declaration</t>
  </si>
  <si>
    <t>Professional registration (for example NMC) is checked at recruitment and renewals are tracked</t>
  </si>
  <si>
    <t>Registration checks, renewal log</t>
  </si>
  <si>
    <t>Qualifications and training claimed are verified</t>
  </si>
  <si>
    <t>Certificates</t>
  </si>
  <si>
    <t>Directors and the nominated individual meet fit and proper persons requirements and checks are recorded</t>
  </si>
  <si>
    <t>Reg 5 Fit and proper persons: directors</t>
  </si>
  <si>
    <t>FPPR file</t>
  </si>
  <si>
    <t>Files are kept securely and are available to inspectors when asked</t>
  </si>
  <si>
    <t>Observation, access controls</t>
  </si>
  <si>
    <t>Audit 11: Business continuity and emergency planning</t>
  </si>
  <si>
    <t>Checks the service can keep people safe if something goes wrong. Suggested frequency: every six months. Reg 12 Safe care and treatment; Reg 17 Good governance. Quality statements: Safe systems, pathways and transitions; Governance, management and sustainability. Checks are our suggestions, not CQC requirements.</t>
  </si>
  <si>
    <t>A business continuity plan exists, is dated and was reviewed in the last 12 months</t>
  </si>
  <si>
    <t>Plan, review record</t>
  </si>
  <si>
    <t>The plan covers loss of power, water, heating, IT and telephones, and staff or supplier failure</t>
  </si>
  <si>
    <t>Plan</t>
  </si>
  <si>
    <t>It covers an outbreak or pandemic, severe weather and fire or evacuation</t>
  </si>
  <si>
    <t>Plan, evacuation plans</t>
  </si>
  <si>
    <t>Emergency contact lists (staff, on-call, utilities, emergency services, local authority, CQC) are current</t>
  </si>
  <si>
    <t>Contact lists</t>
  </si>
  <si>
    <t>Staff know where the plan is and what to do; a desktop exercise or drill has been done and learning recorded</t>
  </si>
  <si>
    <t>Exercise records, staff interviews</t>
  </si>
  <si>
    <t>A "grab bag" of essential information (resident list, medicines, key contacts) is available</t>
  </si>
  <si>
    <t>Observation</t>
  </si>
  <si>
    <t>The service has a plan for prioritising visits in severe weather or staff shortage and tells people when plans change</t>
  </si>
  <si>
    <t>Prioritisation procedure, contact records</t>
  </si>
  <si>
    <t>Insurance and mutual aid arrangements (such as arrangement with another home or agency) are in place</t>
  </si>
  <si>
    <t>Policies, agreements</t>
  </si>
  <si>
    <t>Audit 12: Equality, diversity and inclusion</t>
  </si>
  <si>
    <t>Checks people and staff are treated fairly and their differences respected. Suggested frequency: every six months. Reg 10 Dignity and respect; Reg 17 Good governance. Quality statements: Workforce equality, diversity and inclusion; Equity in experiences and outcomes. Checks are our suggestions, not CQC requirements.</t>
  </si>
  <si>
    <t>An equality and diversity policy exists, is current and staff know it</t>
  </si>
  <si>
    <t>Reg 10 Dignity and respect</t>
  </si>
  <si>
    <t>Policy, staff interviews</t>
  </si>
  <si>
    <t>People's protected characteristics, beliefs, culture and identity are recorded and respected in care plans</t>
  </si>
  <si>
    <t>Care plans</t>
  </si>
  <si>
    <t>Religious, cultural and dietary needs are met in practice</t>
  </si>
  <si>
    <t>Observation, menus, activity records</t>
  </si>
  <si>
    <t>Reasonable adjustments are made for people and staff with disabilities or communication needs</t>
  </si>
  <si>
    <t>Adjustment records, accessible information</t>
  </si>
  <si>
    <t>Any discrimination, harassment or inappropriate behaviour has been recorded, dealt with and reviewed</t>
  </si>
  <si>
    <t>Incident log, HR records</t>
  </si>
  <si>
    <t>Staff recruitment, pay, training and promotion are fair, and workforce data by protected characteristic is reviewed where available</t>
  </si>
  <si>
    <t>Workforce data, HR records</t>
  </si>
  <si>
    <t>Outcomes (such as complaints, safeguarding, access to care) are compared across groups of people and gaps acted on</t>
  </si>
  <si>
    <t>Data analysis</t>
  </si>
  <si>
    <t>Staff have had equality and diversity training and feel able to raise concerns</t>
  </si>
  <si>
    <t>Training matrix, staff survey</t>
  </si>
  <si>
    <t>Information for people is available in accessible formats and languages needed</t>
  </si>
  <si>
    <t>Accessible information, translation records</t>
  </si>
  <si>
    <t>Action log</t>
  </si>
  <si>
    <t>Copy every Partly or No from the audit sheets here. Give each action an owner and a due date, and record the evidence when it is done. Overdue is flagged automatically.</t>
  </si>
  <si>
    <t>ID</t>
  </si>
  <si>
    <t>Check #</t>
  </si>
  <si>
    <t>Finding</t>
  </si>
  <si>
    <t>Action required</t>
  </si>
  <si>
    <t>Owner</t>
  </si>
  <si>
    <t>Due date</t>
  </si>
  <si>
    <t>Date closed</t>
  </si>
  <si>
    <t>Evidence of completion</t>
  </si>
  <si>
    <t>Overdue?</t>
  </si>
  <si>
    <t>A001</t>
  </si>
  <si>
    <t>A002</t>
  </si>
  <si>
    <t>A003</t>
  </si>
  <si>
    <t>A004</t>
  </si>
  <si>
    <t>A005</t>
  </si>
  <si>
    <t>A006</t>
  </si>
  <si>
    <t>A007</t>
  </si>
  <si>
    <t>A008</t>
  </si>
  <si>
    <t>A009</t>
  </si>
  <si>
    <t>A010</t>
  </si>
  <si>
    <t>A011</t>
  </si>
  <si>
    <t>A012</t>
  </si>
  <si>
    <t>A013</t>
  </si>
  <si>
    <t>A014</t>
  </si>
  <si>
    <t>A015</t>
  </si>
  <si>
    <t>A016</t>
  </si>
  <si>
    <t>A017</t>
  </si>
  <si>
    <t>A018</t>
  </si>
  <si>
    <t>A019</t>
  </si>
  <si>
    <t>A020</t>
  </si>
  <si>
    <t>A021</t>
  </si>
  <si>
    <t>A022</t>
  </si>
  <si>
    <t>A023</t>
  </si>
  <si>
    <t>A024</t>
  </si>
  <si>
    <t>A025</t>
  </si>
  <si>
    <t>A026</t>
  </si>
  <si>
    <t>A027</t>
  </si>
  <si>
    <t>A028</t>
  </si>
  <si>
    <t>A029</t>
  </si>
  <si>
    <t>A030</t>
  </si>
  <si>
    <t>A031</t>
  </si>
  <si>
    <t>A032</t>
  </si>
  <si>
    <t>A033</t>
  </si>
  <si>
    <t>A034</t>
  </si>
  <si>
    <t>A035</t>
  </si>
  <si>
    <t>A036</t>
  </si>
  <si>
    <t>A037</t>
  </si>
  <si>
    <t>A038</t>
  </si>
  <si>
    <t>A039</t>
  </si>
  <si>
    <t>A040</t>
  </si>
  <si>
    <t>A041</t>
  </si>
  <si>
    <t>A042</t>
  </si>
  <si>
    <t>A043</t>
  </si>
  <si>
    <t>A044</t>
  </si>
  <si>
    <t>A045</t>
  </si>
  <si>
    <t>A046</t>
  </si>
  <si>
    <t>A047</t>
  </si>
  <si>
    <t>A048</t>
  </si>
  <si>
    <t>A049</t>
  </si>
  <si>
    <t>A050</t>
  </si>
  <si>
    <t>A051</t>
  </si>
  <si>
    <t>A052</t>
  </si>
  <si>
    <t>A053</t>
  </si>
  <si>
    <t>A054</t>
  </si>
  <si>
    <t>A055</t>
  </si>
  <si>
    <t>A056</t>
  </si>
  <si>
    <t>A057</t>
  </si>
  <si>
    <t>A058</t>
  </si>
  <si>
    <t>A059</t>
  </si>
  <si>
    <t>A060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</si>
</sst>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5" x14ac:knownFonts="1">
    <font>
      <color theme="1"/>
      <family val="2"/>
      <scheme val="minor"/>
      <sz val="11"/>
      <name val="Calibri"/>
    </font>
    <font>
      <b/>
      <sz val="16"/>
    </font>
    <font>
      <b/>
    </font>
    <font>
      <b/>
      <sz val="14"/>
    </font>
    <font>
      <b/>
      <color rgb="FFFFFFFF"/>
    </font>
  </fonts>
  <fills count="4">
    <fill>
      <patternFill patternType="none"/>
    </fill>
    <fill>
      <patternFill patternType="gray125"/>
    </fill>
    <fill>
      <patternFill patternType="solid">
        <fgColor rgb="FF4C1D95"/>
      </patternFill>
    </fill>
    <fill>
      <patternFill patternType="solid">
        <fgColor rgb="FFFFF7D6"/>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16">
    <xf numFmtId="0" fontId="0" fillId="0" borderId="0" xfId="0"/>
    <xf numFmtId="0" fontId="1" fillId="0" borderId="0" xfId="0" applyFont="1"/>
    <xf numFmtId="0" fontId="1" fillId="0" borderId="0" xfId="0" applyFont="1" applyAlignment="1">
      <alignment vertical="top" wrapText="1"/>
    </xf>
    <xf numFmtId="0" fontId="0" fillId="0" borderId="0" xfId="0" applyAlignment="1">
      <alignment vertical="top" wrapText="1"/>
    </xf>
    <xf numFmtId="0" fontId="2" fillId="0" borderId="0" xfId="0" applyFont="1"/>
    <xf numFmtId="0" fontId="2" fillId="0" borderId="0" xfId="0" applyFont="1" applyAlignment="1">
      <alignment vertical="top" wrapText="1"/>
    </xf>
    <xf numFmtId="0" fontId="3" fillId="0" borderId="0" xfId="0" applyFont="1"/>
    <xf numFmtId="0" fontId="4" fillId="2" borderId="0" xfId="0" applyFont="1" applyFill="1" applyAlignment="1">
      <alignment vertical="center" wrapText="1"/>
    </xf>
    <xf numFmtId="0" fontId="0" fillId="3" borderId="1" xfId="0" applyFill="1" applyBorder="1" applyAlignment="1">
      <alignment vertical="top" wrapText="1"/>
    </xf>
    <xf numFmtId="164" fontId="0" fillId="0" borderId="0" xfId="0" applyNumberFormat="1" applyAlignment="1">
      <alignment vertical="top" wrapText="1"/>
    </xf>
    <xf numFmtId="164" fontId="0" fillId="0" borderId="0" xfId="0" applyNumberFormat="1"/>
    <xf numFmtId="9" fontId="0" fillId="0" borderId="0" xfId="0" applyNumberFormat="1"/>
    <xf numFmtId="9" fontId="2" fillId="0" borderId="0" xfId="0" applyNumberFormat="1" applyFont="1"/>
    <xf numFmtId="164" fontId="0" fillId="3" borderId="1" xfId="0" applyNumberFormat="1" applyFill="1" applyBorder="1"/>
    <xf numFmtId="0" fontId="0" fillId="3" borderId="1" xfId="0" applyFill="1" applyBorder="1"/>
    <xf numFmtId="164" fontId="0" fillId="3" borderId="1" xfId="0" applyNumberFormat="1" applyFill="1" applyBorder="1" applyAlignment="1">
      <alignment vertical="top" wrapText="1"/>
    </xf>
  </cellXfs>
  <cellStyles count="1">
    <cellStyle name="Normal" xfId="0" builtinId="0"/>
  </cellStyles>
  <dxfs count="94">
    <dxf>
      <fill>
        <patternFill patternType="solid">
          <bgColor rgb="FFFECACA"/>
        </patternFill>
      </fill>
    </dxf>
    <dxf>
      <fill>
        <patternFill patternType="solid">
          <bgColor rgb="FFFEF3C7"/>
        </patternFill>
      </fill>
    </dxf>
    <dxf>
      <fill>
        <patternFill patternType="solid">
          <bgColor rgb="FFC6F6D5"/>
        </patternFill>
      </fill>
    </dxf>
    <dxf>
      <fill>
        <patternFill patternType="solid">
          <bgColor rgb="FFE5E7EB"/>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FED7A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FED7A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FED7A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FED7A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FED7A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FED7A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FED7A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FED7A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FED7A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FED7A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FED7A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C6F6D5"/>
        </patternFill>
      </fill>
    </dxf>
    <dxf>
      <fill>
        <patternFill patternType="solid">
          <bgColor rgb="FFFEF3C7"/>
        </patternFill>
      </fill>
    </dxf>
    <dxf>
      <fill>
        <patternFill patternType="solid">
          <bgColor rgb="FFFECACA"/>
        </patternFill>
      </fill>
    </dxf>
    <dxf>
      <fill>
        <patternFill patternType="solid">
          <bgColor rgb="FFFED7AA"/>
        </patternFill>
      </fill>
    </dxf>
    <dxf>
      <fill>
        <patternFill patternType="solid">
          <bgColor rgb="FFFECACA"/>
        </patternFill>
      </fill>
    </dxf>
    <dxf>
      <fill>
        <patternFill patternType="solid">
          <bgColor rgb="FFC6F6D5"/>
        </patternFill>
      </fill>
    </dxf>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FormatPr defaultRowHeight="15" outlineLevelRow="0" outlineLevelCol="0" x14ac:dyDescent="55"/>
  <cols>
    <col min="1" max="1" width="120" customWidth="1"/>
  </cols>
  <sheetData>
    <row r="1" spans="1:1" s="1" customFormat="1" x14ac:dyDescent="0.25">
      <c r="A1" s="2" t="s">
        <v>0</v>
      </c>
    </row>
    <row r="2" spans="1:1" x14ac:dyDescent="0.25">
      <c r="A2" s="3" t="s">
        <v>1</v>
      </c>
    </row>
    <row r="3" spans="1:1" x14ac:dyDescent="0.25">
      <c r="A3" s="3" t="s">
        <v>2</v>
      </c>
    </row>
    <row r="4" spans="1:1" s="4" customFormat="1" x14ac:dyDescent="0.25">
      <c r="A4" s="5" t="s">
        <v>3</v>
      </c>
    </row>
    <row r="5" spans="1:1" x14ac:dyDescent="0.25">
      <c r="A5" s="3" t="s">
        <v>4</v>
      </c>
    </row>
    <row r="6" spans="1:1" x14ac:dyDescent="0.25">
      <c r="A6" s="3" t="s">
        <v>2</v>
      </c>
    </row>
    <row r="7" spans="1:1" s="4" customFormat="1" x14ac:dyDescent="0.25">
      <c r="A7" s="5" t="s">
        <v>5</v>
      </c>
    </row>
    <row r="8" spans="1:1" x14ac:dyDescent="0.25">
      <c r="A8" s="3" t="s">
        <v>6</v>
      </c>
    </row>
    <row r="9" spans="1:1" x14ac:dyDescent="0.25">
      <c r="A9" s="3" t="s">
        <v>7</v>
      </c>
    </row>
    <row r="10" spans="1:1" x14ac:dyDescent="0.25">
      <c r="A10" s="3" t="s">
        <v>8</v>
      </c>
    </row>
    <row r="11" spans="1:1" x14ac:dyDescent="0.25">
      <c r="A11" s="3" t="s">
        <v>9</v>
      </c>
    </row>
    <row r="12" spans="1:1" x14ac:dyDescent="0.25">
      <c r="A12" s="3" t="s">
        <v>10</v>
      </c>
    </row>
    <row r="13" spans="1:1" x14ac:dyDescent="0.25">
      <c r="A13" s="3" t="s">
        <v>11</v>
      </c>
    </row>
    <row r="14" spans="1:1" x14ac:dyDescent="0.25">
      <c r="A14" s="3" t="s">
        <v>12</v>
      </c>
    </row>
    <row r="15" spans="1:1" x14ac:dyDescent="0.25">
      <c r="A15" s="3" t="s">
        <v>2</v>
      </c>
    </row>
    <row r="16" spans="1:1" s="4" customFormat="1" x14ac:dyDescent="0.25">
      <c r="A16" s="5" t="s">
        <v>13</v>
      </c>
    </row>
    <row r="17" spans="1:1" x14ac:dyDescent="0.25">
      <c r="A17" s="3" t="s">
        <v>14</v>
      </c>
    </row>
    <row r="18" spans="1:1" x14ac:dyDescent="0.25">
      <c r="A18" s="3" t="s">
        <v>15</v>
      </c>
    </row>
    <row r="19" spans="1:1" x14ac:dyDescent="0.25">
      <c r="A19" s="3" t="s">
        <v>2</v>
      </c>
    </row>
    <row r="20" spans="1:1" s="4" customFormat="1" x14ac:dyDescent="0.25">
      <c r="A20" s="5" t="s">
        <v>16</v>
      </c>
    </row>
    <row r="21" spans="1:1" x14ac:dyDescent="0.25">
      <c r="A21" s="3" t="s">
        <v>17</v>
      </c>
    </row>
    <row r="22" spans="1:1" x14ac:dyDescent="0.25">
      <c r="A22" s="3" t="s">
        <v>18</v>
      </c>
    </row>
    <row r="23" spans="1:1" x14ac:dyDescent="0.25">
      <c r="A23" s="3" t="s">
        <v>19</v>
      </c>
    </row>
    <row r="24" spans="1:1" x14ac:dyDescent="0.25">
      <c r="A24" s="3" t="s">
        <v>20</v>
      </c>
    </row>
    <row r="25" spans="1:1" x14ac:dyDescent="0.25">
      <c r="A25" s="3" t="s">
        <v>21</v>
      </c>
    </row>
    <row r="26" spans="1:1" x14ac:dyDescent="0.25">
      <c r="A26" s="3" t="s">
        <v>22</v>
      </c>
    </row>
    <row r="27" spans="1:1" x14ac:dyDescent="0.25">
      <c r="A27" s="3" t="s">
        <v>23</v>
      </c>
    </row>
    <row r="28" spans="1:1" x14ac:dyDescent="0.25">
      <c r="A28" s="3" t="s">
        <v>24</v>
      </c>
    </row>
    <row r="29" spans="1:1" x14ac:dyDescent="0.25">
      <c r="A29" s="3" t="s">
        <v>25</v>
      </c>
    </row>
    <row r="30" spans="1:1" x14ac:dyDescent="0.25">
      <c r="A30" s="3" t="s">
        <v>26</v>
      </c>
    </row>
    <row r="31" spans="1:1" x14ac:dyDescent="0.25">
      <c r="A31" s="3" t="s">
        <v>27</v>
      </c>
    </row>
    <row r="32" spans="1:1" x14ac:dyDescent="0.25">
      <c r="A32" s="3" t="s">
        <v>28</v>
      </c>
    </row>
    <row r="33" spans="1:1" x14ac:dyDescent="0.25">
      <c r="A33" s="3" t="s">
        <v>2</v>
      </c>
    </row>
    <row r="34" spans="1:1" x14ac:dyDescent="0.25">
      <c r="A34" s="3"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pane ySplit="5" topLeftCell="A6" activePane="bottomLeft" state="frozen"/>
      <selection pane="bottomLeft"/>
    </sheetView>
  </sheetViews>
  <sheetFormatPr defaultRowHeight="15" outlineLevelRow="0" outlineLevelCol="0" x14ac:dyDescent="55"/>
  <cols>
    <col min="1" max="1" width="5" customWidth="1"/>
    <col min="2" max="2" width="40" customWidth="1"/>
    <col min="3" max="3" width="24" customWidth="1"/>
    <col min="4" max="4" width="10" customWidth="1"/>
    <col min="5" max="5" width="38" customWidth="1"/>
    <col min="6" max="6" width="44" customWidth="1"/>
    <col min="7" max="7" width="28" customWidth="1"/>
    <col min="8" max="9" width="14" customWidth="1"/>
    <col min="10" max="10" width="20" customWidth="1"/>
  </cols>
  <sheetData>
    <row r="1" spans="1:1" s="6" customFormat="1" x14ac:dyDescent="0.25">
      <c r="A1" s="6" t="s">
        <v>30</v>
      </c>
    </row>
    <row r="2" spans="1:1" x14ac:dyDescent="0.25">
      <c r="A2" t="s">
        <v>31</v>
      </c>
    </row>
    <row r="5" ht="30" customHeight="1" spans="1:10" x14ac:dyDescent="0.25">
      <c r="A5" s="7" t="s">
        <v>32</v>
      </c>
      <c r="B5" s="7" t="s">
        <v>33</v>
      </c>
      <c r="C5" s="7" t="s">
        <v>34</v>
      </c>
      <c r="D5" s="7" t="s">
        <v>35</v>
      </c>
      <c r="E5" s="7" t="s">
        <v>36</v>
      </c>
      <c r="F5" s="7" t="s">
        <v>37</v>
      </c>
      <c r="G5" s="7" t="s">
        <v>38</v>
      </c>
      <c r="H5" s="7" t="s">
        <v>39</v>
      </c>
      <c r="I5" s="7" t="s">
        <v>40</v>
      </c>
      <c r="J5" s="7" t="s">
        <v>41</v>
      </c>
    </row>
    <row r="6" spans="1:10" s="3" customFormat="1" x14ac:dyDescent="0.25">
      <c r="A6" s="3">
        <v>1</v>
      </c>
      <c r="B6" s="3" t="s">
        <v>42</v>
      </c>
      <c r="C6" s="3" t="s">
        <v>43</v>
      </c>
      <c r="D6" s="8">
        <v>1</v>
      </c>
      <c r="E6" s="3" t="s">
        <v>44</v>
      </c>
      <c r="F6" s="3" t="s">
        <v>45</v>
      </c>
      <c r="G6" s="8" t="s">
        <v>46</v>
      </c>
      <c r="H6" s="9">
        <f>IF('01 Medication'!B3="","",'01 Medication'!B3)</f>
      </c>
      <c r="I6" s="9">
        <f>IF(H6="","",EDATE(H6,D6))</f>
      </c>
      <c r="J6" s="3">
        <f>IF(H6="","Not started",IF(I6&lt;TODAY(),"Overdue",IF(I6-TODAY()&lt;=14,"Due within 14 days","On track")))</f>
      </c>
    </row>
    <row r="7" spans="1:10" s="3" customFormat="1" x14ac:dyDescent="0.25">
      <c r="A7" s="3">
        <v>2</v>
      </c>
      <c r="B7" s="3" t="s">
        <v>47</v>
      </c>
      <c r="C7" s="3" t="s">
        <v>48</v>
      </c>
      <c r="D7" s="8">
        <v>1</v>
      </c>
      <c r="E7" s="3" t="s">
        <v>49</v>
      </c>
      <c r="F7" s="3" t="s">
        <v>50</v>
      </c>
      <c r="G7" s="8" t="s">
        <v>51</v>
      </c>
      <c r="H7" s="9">
        <f>IF('02 Care plans'!B3="","",'02 Care plans'!B3)</f>
      </c>
      <c r="I7" s="9">
        <f>IF(H7="","",EDATE(H7,D7))</f>
      </c>
      <c r="J7" s="3">
        <f>IF(H7="","Not started",IF(I7&lt;TODAY(),"Overdue",IF(I7-TODAY()&lt;=14,"Due within 14 days","On track")))</f>
      </c>
    </row>
    <row r="8" spans="1:10" s="3" customFormat="1" x14ac:dyDescent="0.25">
      <c r="A8" s="3">
        <v>3</v>
      </c>
      <c r="B8" s="3" t="s">
        <v>52</v>
      </c>
      <c r="C8" s="3" t="s">
        <v>43</v>
      </c>
      <c r="D8" s="8">
        <v>1</v>
      </c>
      <c r="E8" s="3" t="s">
        <v>44</v>
      </c>
      <c r="F8" s="3" t="s">
        <v>52</v>
      </c>
      <c r="G8" s="8" t="s">
        <v>53</v>
      </c>
      <c r="H8" s="9">
        <f>IF('03 IPC'!B3="","",'03 IPC'!B3)</f>
      </c>
      <c r="I8" s="9">
        <f>IF(H8="","",EDATE(H8,D8))</f>
      </c>
      <c r="J8" s="3">
        <f>IF(H8="","Not started",IF(I8&lt;TODAY(),"Overdue",IF(I8-TODAY()&lt;=14,"Due within 14 days","On track")))</f>
      </c>
    </row>
    <row r="9" spans="1:10" s="3" customFormat="1" x14ac:dyDescent="0.25">
      <c r="A9" s="3">
        <v>4</v>
      </c>
      <c r="B9" s="3" t="s">
        <v>54</v>
      </c>
      <c r="C9" s="3" t="s">
        <v>55</v>
      </c>
      <c r="D9" s="8">
        <v>3</v>
      </c>
      <c r="E9" s="3" t="s">
        <v>56</v>
      </c>
      <c r="F9" s="3" t="s">
        <v>57</v>
      </c>
      <c r="G9" s="8" t="s">
        <v>58</v>
      </c>
      <c r="H9" s="9">
        <f>IF('04 Health and safety'!B3="","",'04 Health and safety'!B3)</f>
      </c>
      <c r="I9" s="9">
        <f>IF(H9="","",EDATE(H9,D9))</f>
      </c>
      <c r="J9" s="3">
        <f>IF(H9="","Not started",IF(I9&lt;TODAY(),"Overdue",IF(I9-TODAY()&lt;=14,"Due within 14 days","On track")))</f>
      </c>
    </row>
    <row r="10" spans="1:10" s="3" customFormat="1" x14ac:dyDescent="0.25">
      <c r="A10" s="3">
        <v>5</v>
      </c>
      <c r="B10" s="3" t="s">
        <v>59</v>
      </c>
      <c r="C10" s="3" t="s">
        <v>60</v>
      </c>
      <c r="D10" s="8">
        <v>3</v>
      </c>
      <c r="E10" s="3" t="s">
        <v>61</v>
      </c>
      <c r="F10" s="3" t="s">
        <v>59</v>
      </c>
      <c r="G10" s="8" t="s">
        <v>62</v>
      </c>
      <c r="H10" s="9">
        <f>IF('05 Safeguarding'!B3="","",'05 Safeguarding'!B3)</f>
      </c>
      <c r="I10" s="9">
        <f>IF(H10="","",EDATE(H10,D10))</f>
      </c>
      <c r="J10" s="3">
        <f>IF(H10="","Not started",IF(I10&lt;TODAY(),"Overdue",IF(I10-TODAY()&lt;=14,"Due within 14 days","On track")))</f>
      </c>
    </row>
    <row r="11" spans="1:10" s="3" customFormat="1" x14ac:dyDescent="0.25">
      <c r="A11" s="3">
        <v>6</v>
      </c>
      <c r="B11" s="3" t="s">
        <v>63</v>
      </c>
      <c r="C11" s="3" t="s">
        <v>60</v>
      </c>
      <c r="D11" s="8">
        <v>3</v>
      </c>
      <c r="E11" s="3" t="s">
        <v>64</v>
      </c>
      <c r="F11" s="3" t="s">
        <v>65</v>
      </c>
      <c r="G11" s="8" t="s">
        <v>66</v>
      </c>
      <c r="H11" s="9">
        <f>IF('06 Supervision'!B3="","",'06 Supervision'!B3)</f>
      </c>
      <c r="I11" s="9">
        <f>IF(H11="","",EDATE(H11,D11))</f>
      </c>
      <c r="J11" s="3">
        <f>IF(H11="","Not started",IF(I11&lt;TODAY(),"Overdue",IF(I11-TODAY()&lt;=14,"Due within 14 days","On track")))</f>
      </c>
    </row>
    <row r="12" spans="1:10" s="3" customFormat="1" x14ac:dyDescent="0.25">
      <c r="A12" s="3">
        <v>7</v>
      </c>
      <c r="B12" s="3" t="s">
        <v>67</v>
      </c>
      <c r="C12" s="3" t="s">
        <v>68</v>
      </c>
      <c r="D12" s="8">
        <v>1</v>
      </c>
      <c r="E12" s="3" t="s">
        <v>64</v>
      </c>
      <c r="F12" s="3" t="s">
        <v>65</v>
      </c>
      <c r="G12" s="8" t="s">
        <v>69</v>
      </c>
      <c r="H12" s="9">
        <f>IF('07 Training'!B3="","",'07 Training'!B3)</f>
      </c>
      <c r="I12" s="9">
        <f>IF(H12="","",EDATE(H12,D12))</f>
      </c>
      <c r="J12" s="3">
        <f>IF(H12="","Not started",IF(I12&lt;TODAY(),"Overdue",IF(I12-TODAY()&lt;=14,"Due within 14 days","On track")))</f>
      </c>
    </row>
    <row r="13" spans="1:10" s="3" customFormat="1" x14ac:dyDescent="0.25">
      <c r="A13" s="3">
        <v>8</v>
      </c>
      <c r="B13" s="3" t="s">
        <v>70</v>
      </c>
      <c r="C13" s="3" t="s">
        <v>60</v>
      </c>
      <c r="D13" s="8">
        <v>3</v>
      </c>
      <c r="E13" s="3" t="s">
        <v>71</v>
      </c>
      <c r="F13" s="3" t="s">
        <v>72</v>
      </c>
      <c r="G13" s="8" t="s">
        <v>66</v>
      </c>
      <c r="H13" s="9">
        <f>IF('08 Complaints'!B3="","",'08 Complaints'!B3)</f>
      </c>
      <c r="I13" s="9">
        <f>IF(H13="","",EDATE(H13,D13))</f>
      </c>
      <c r="J13" s="3">
        <f>IF(H13="","Not started",IF(I13&lt;TODAY(),"Overdue",IF(I13-TODAY()&lt;=14,"Due within 14 days","On track")))</f>
      </c>
    </row>
    <row r="14" spans="1:10" s="3" customFormat="1" x14ac:dyDescent="0.25">
      <c r="A14" s="3">
        <v>9</v>
      </c>
      <c r="B14" s="3" t="s">
        <v>73</v>
      </c>
      <c r="C14" s="3" t="s">
        <v>60</v>
      </c>
      <c r="D14" s="8">
        <v>3</v>
      </c>
      <c r="E14" s="3" t="s">
        <v>74</v>
      </c>
      <c r="F14" s="3" t="s">
        <v>75</v>
      </c>
      <c r="G14" s="8" t="s">
        <v>76</v>
      </c>
      <c r="H14" s="9">
        <f>IF('09 DoLS and MCA'!B3="","",'09 DoLS and MCA'!B3)</f>
      </c>
      <c r="I14" s="9">
        <f>IF(H14="","",EDATE(H14,D14))</f>
      </c>
      <c r="J14" s="3">
        <f>IF(H14="","Not started",IF(I14&lt;TODAY(),"Overdue",IF(I14-TODAY()&lt;=14,"Due within 14 days","On track")))</f>
      </c>
    </row>
    <row r="15" spans="1:10" s="3" customFormat="1" x14ac:dyDescent="0.25">
      <c r="A15" s="3">
        <v>10</v>
      </c>
      <c r="B15" s="3" t="s">
        <v>77</v>
      </c>
      <c r="C15" s="3" t="s">
        <v>78</v>
      </c>
      <c r="D15" s="8">
        <v>3</v>
      </c>
      <c r="E15" s="3" t="s">
        <v>79</v>
      </c>
      <c r="F15" s="3" t="s">
        <v>65</v>
      </c>
      <c r="G15" s="8" t="s">
        <v>80</v>
      </c>
      <c r="H15" s="9">
        <f>IF('10 Recruitment'!B3="","",'10 Recruitment'!B3)</f>
      </c>
      <c r="I15" s="9">
        <f>IF(H15="","",EDATE(H15,D15))</f>
      </c>
      <c r="J15" s="3">
        <f>IF(H15="","Not started",IF(I15&lt;TODAY(),"Overdue",IF(I15-TODAY()&lt;=14,"Due within 14 days","On track")))</f>
      </c>
    </row>
    <row r="16" spans="1:10" s="3" customFormat="1" x14ac:dyDescent="0.25">
      <c r="A16" s="3">
        <v>11</v>
      </c>
      <c r="B16" s="3" t="s">
        <v>81</v>
      </c>
      <c r="C16" s="3" t="s">
        <v>82</v>
      </c>
      <c r="D16" s="8">
        <v>6</v>
      </c>
      <c r="E16" s="3" t="s">
        <v>83</v>
      </c>
      <c r="F16" s="3" t="s">
        <v>84</v>
      </c>
      <c r="G16" s="8" t="s">
        <v>85</v>
      </c>
      <c r="H16" s="9">
        <f>IF('11 Continuity'!B3="","",'11 Continuity'!B3)</f>
      </c>
      <c r="I16" s="9">
        <f>IF(H16="","",EDATE(H16,D16))</f>
      </c>
      <c r="J16" s="3">
        <f>IF(H16="","Not started",IF(I16&lt;TODAY(),"Overdue",IF(I16-TODAY()&lt;=14,"Due within 14 days","On track")))</f>
      </c>
    </row>
    <row r="17" spans="1:10" s="3" customFormat="1" x14ac:dyDescent="0.25">
      <c r="A17" s="3">
        <v>12</v>
      </c>
      <c r="B17" s="3" t="s">
        <v>86</v>
      </c>
      <c r="C17" s="3" t="s">
        <v>82</v>
      </c>
      <c r="D17" s="8">
        <v>6</v>
      </c>
      <c r="E17" s="3" t="s">
        <v>87</v>
      </c>
      <c r="F17" s="3" t="s">
        <v>88</v>
      </c>
      <c r="G17" s="8" t="s">
        <v>66</v>
      </c>
      <c r="H17" s="9">
        <f>IF('12 Equality'!B3="","",'12 Equality'!B3)</f>
      </c>
      <c r="I17" s="9">
        <f>IF(H17="","",EDATE(H17,D17))</f>
      </c>
      <c r="J17" s="3">
        <f>IF(H17="","Not started",IF(I17&lt;TODAY(),"Overdue",IF(I17-TODAY()&lt;=14,"Due within 14 days","On track")))</f>
      </c>
    </row>
  </sheetData>
  <conditionalFormatting sqref="J6:J17">
    <cfRule type="cellIs" dxfId="0" priority="1" operator="equal">
      <formula>"Overdue"</formula>
    </cfRule>
  </conditionalFormatting>
  <conditionalFormatting sqref="J6:J17">
    <cfRule type="cellIs" dxfId="1" priority="2" operator="equal">
      <formula>"Due within 14 days"</formula>
    </cfRule>
  </conditionalFormatting>
  <conditionalFormatting sqref="J6:J17">
    <cfRule type="cellIs" dxfId="2" priority="3" operator="equal">
      <formula>"On track"</formula>
    </cfRule>
  </conditionalFormatting>
  <conditionalFormatting sqref="J6:J17">
    <cfRule type="cellIs" dxfId="3" priority="4" operator="equal">
      <formula>"Not started"</formula>
    </cfRule>
  </conditionalFormatting>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pane ySplit="3" topLeftCell="A4" activePane="bottomLeft" state="frozen"/>
      <selection pane="bottomLeft"/>
    </sheetView>
  </sheetViews>
  <sheetFormatPr defaultRowHeight="15" outlineLevelRow="0" outlineLevelCol="0" x14ac:dyDescent="55"/>
  <cols>
    <col min="1" max="1" width="5" customWidth="1"/>
    <col min="2" max="2" width="40" customWidth="1"/>
    <col min="3" max="3" width="14" customWidth="1"/>
    <col min="4" max="7" width="8" customWidth="1"/>
    <col min="8" max="9" width="10" customWidth="1"/>
    <col min="10" max="10" width="14" customWidth="1"/>
  </cols>
  <sheetData>
    <row r="1" spans="1:1" s="6" customFormat="1" x14ac:dyDescent="0.25">
      <c r="A1" s="6" t="s">
        <v>89</v>
      </c>
    </row>
    <row r="2" spans="1:1" x14ac:dyDescent="0.25">
      <c r="A2" t="s">
        <v>90</v>
      </c>
    </row>
    <row r="3" ht="30" customHeight="1" spans="1:10" x14ac:dyDescent="0.25">
      <c r="A3" s="7" t="s">
        <v>32</v>
      </c>
      <c r="B3" s="7" t="s">
        <v>33</v>
      </c>
      <c r="C3" s="7" t="s">
        <v>39</v>
      </c>
      <c r="D3" s="7" t="s">
        <v>91</v>
      </c>
      <c r="E3" s="7" t="s">
        <v>92</v>
      </c>
      <c r="F3" s="7" t="s">
        <v>93</v>
      </c>
      <c r="G3" s="7" t="s">
        <v>94</v>
      </c>
      <c r="H3" s="7" t="s">
        <v>95</v>
      </c>
      <c r="I3" s="7" t="s">
        <v>96</v>
      </c>
      <c r="J3" s="7" t="s">
        <v>97</v>
      </c>
    </row>
    <row r="4" spans="1:10" x14ac:dyDescent="0.25">
      <c r="A4">
        <v>1</v>
      </c>
      <c r="B4" t="s">
        <v>42</v>
      </c>
      <c r="C4" s="10">
        <f>IF('01 Medication'!B3="","",'01 Medication'!B3)</f>
      </c>
      <c r="D4">
        <f>'01 Medication'!B4</f>
      </c>
      <c r="E4">
        <f>'01 Medication'!D4</f>
      </c>
      <c r="F4">
        <f>'01 Medication'!F4</f>
      </c>
      <c r="G4">
        <f>'01 Medication'!H4</f>
      </c>
      <c r="H4" s="11">
        <f>'01 Medication'!B5</f>
      </c>
      <c r="I4">
        <f>'01 Medication'!D5</f>
      </c>
      <c r="J4">
        <f>COUNTIF('01 Medication'!H8:H19,"Yes")</f>
      </c>
    </row>
    <row r="5" spans="1:10" x14ac:dyDescent="0.25">
      <c r="A5">
        <v>2</v>
      </c>
      <c r="B5" t="s">
        <v>47</v>
      </c>
      <c r="C5" s="10">
        <f>IF('02 Care plans'!B3="","",'02 Care plans'!B3)</f>
      </c>
      <c r="D5">
        <f>'02 Care plans'!B4</f>
      </c>
      <c r="E5">
        <f>'02 Care plans'!D4</f>
      </c>
      <c r="F5">
        <f>'02 Care plans'!F4</f>
      </c>
      <c r="G5">
        <f>'02 Care plans'!H4</f>
      </c>
      <c r="H5" s="11">
        <f>'02 Care plans'!B5</f>
      </c>
      <c r="I5">
        <f>'02 Care plans'!D5</f>
      </c>
      <c r="J5">
        <f>COUNTIF('02 Care plans'!H8:H17,"Yes")</f>
      </c>
    </row>
    <row r="6" spans="1:10" x14ac:dyDescent="0.25">
      <c r="A6">
        <v>3</v>
      </c>
      <c r="B6" t="s">
        <v>52</v>
      </c>
      <c r="C6" s="10">
        <f>IF('03 IPC'!B3="","",'03 IPC'!B3)</f>
      </c>
      <c r="D6">
        <f>'03 IPC'!B4</f>
      </c>
      <c r="E6">
        <f>'03 IPC'!D4</f>
      </c>
      <c r="F6">
        <f>'03 IPC'!F4</f>
      </c>
      <c r="G6">
        <f>'03 IPC'!H4</f>
      </c>
      <c r="H6" s="11">
        <f>'03 IPC'!B5</f>
      </c>
      <c r="I6">
        <f>'03 IPC'!D5</f>
      </c>
      <c r="J6">
        <f>COUNTIF('03 IPC'!H8:H18,"Yes")</f>
      </c>
    </row>
    <row r="7" spans="1:10" x14ac:dyDescent="0.25">
      <c r="A7">
        <v>4</v>
      </c>
      <c r="B7" t="s">
        <v>54</v>
      </c>
      <c r="C7" s="10">
        <f>IF('04 Health and safety'!B3="","",'04 Health and safety'!B3)</f>
      </c>
      <c r="D7">
        <f>'04 Health and safety'!B4</f>
      </c>
      <c r="E7">
        <f>'04 Health and safety'!D4</f>
      </c>
      <c r="F7">
        <f>'04 Health and safety'!F4</f>
      </c>
      <c r="G7">
        <f>'04 Health and safety'!H4</f>
      </c>
      <c r="H7" s="11">
        <f>'04 Health and safety'!B5</f>
      </c>
      <c r="I7">
        <f>'04 Health and safety'!D5</f>
      </c>
      <c r="J7">
        <f>COUNTIF('04 Health and safety'!H8:H19,"Yes")</f>
      </c>
    </row>
    <row r="8" spans="1:10" x14ac:dyDescent="0.25">
      <c r="A8">
        <v>5</v>
      </c>
      <c r="B8" t="s">
        <v>59</v>
      </c>
      <c r="C8" s="10">
        <f>IF('05 Safeguarding'!B3="","",'05 Safeguarding'!B3)</f>
      </c>
      <c r="D8">
        <f>'05 Safeguarding'!B4</f>
      </c>
      <c r="E8">
        <f>'05 Safeguarding'!D4</f>
      </c>
      <c r="F8">
        <f>'05 Safeguarding'!F4</f>
      </c>
      <c r="G8">
        <f>'05 Safeguarding'!H4</f>
      </c>
      <c r="H8" s="11">
        <f>'05 Safeguarding'!B5</f>
      </c>
      <c r="I8">
        <f>'05 Safeguarding'!D5</f>
      </c>
      <c r="J8">
        <f>COUNTIF('05 Safeguarding'!H8:H16,"Yes")</f>
      </c>
    </row>
    <row r="9" spans="1:10" x14ac:dyDescent="0.25">
      <c r="A9">
        <v>6</v>
      </c>
      <c r="B9" t="s">
        <v>63</v>
      </c>
      <c r="C9" s="10">
        <f>IF('06 Supervision'!B3="","",'06 Supervision'!B3)</f>
      </c>
      <c r="D9">
        <f>'06 Supervision'!B4</f>
      </c>
      <c r="E9">
        <f>'06 Supervision'!D4</f>
      </c>
      <c r="F9">
        <f>'06 Supervision'!F4</f>
      </c>
      <c r="G9">
        <f>'06 Supervision'!H4</f>
      </c>
      <c r="H9" s="11">
        <f>'06 Supervision'!B5</f>
      </c>
      <c r="I9">
        <f>'06 Supervision'!D5</f>
      </c>
      <c r="J9">
        <f>COUNTIF('06 Supervision'!H8:H16,"Yes")</f>
      </c>
    </row>
    <row r="10" spans="1:10" x14ac:dyDescent="0.25">
      <c r="A10">
        <v>7</v>
      </c>
      <c r="B10" t="s">
        <v>67</v>
      </c>
      <c r="C10" s="10">
        <f>IF('07 Training'!B3="","",'07 Training'!B3)</f>
      </c>
      <c r="D10">
        <f>'07 Training'!B4</f>
      </c>
      <c r="E10">
        <f>'07 Training'!D4</f>
      </c>
      <c r="F10">
        <f>'07 Training'!F4</f>
      </c>
      <c r="G10">
        <f>'07 Training'!H4</f>
      </c>
      <c r="H10" s="11">
        <f>'07 Training'!B5</f>
      </c>
      <c r="I10">
        <f>'07 Training'!D5</f>
      </c>
      <c r="J10">
        <f>COUNTIF('07 Training'!H8:H16,"Yes")</f>
      </c>
    </row>
    <row r="11" spans="1:10" x14ac:dyDescent="0.25">
      <c r="A11">
        <v>8</v>
      </c>
      <c r="B11" t="s">
        <v>70</v>
      </c>
      <c r="C11" s="10">
        <f>IF('08 Complaints'!B3="","",'08 Complaints'!B3)</f>
      </c>
      <c r="D11">
        <f>'08 Complaints'!B4</f>
      </c>
      <c r="E11">
        <f>'08 Complaints'!D4</f>
      </c>
      <c r="F11">
        <f>'08 Complaints'!F4</f>
      </c>
      <c r="G11">
        <f>'08 Complaints'!H4</f>
      </c>
      <c r="H11" s="11">
        <f>'08 Complaints'!B5</f>
      </c>
      <c r="I11">
        <f>'08 Complaints'!D5</f>
      </c>
      <c r="J11">
        <f>COUNTIF('08 Complaints'!H8:H15,"Yes")</f>
      </c>
    </row>
    <row r="12" spans="1:10" x14ac:dyDescent="0.25">
      <c r="A12">
        <v>9</v>
      </c>
      <c r="B12" t="s">
        <v>73</v>
      </c>
      <c r="C12" s="10">
        <f>IF('09 DoLS and MCA'!B3="","",'09 DoLS and MCA'!B3)</f>
      </c>
      <c r="D12">
        <f>'09 DoLS and MCA'!B4</f>
      </c>
      <c r="E12">
        <f>'09 DoLS and MCA'!D4</f>
      </c>
      <c r="F12">
        <f>'09 DoLS and MCA'!F4</f>
      </c>
      <c r="G12">
        <f>'09 DoLS and MCA'!H4</f>
      </c>
      <c r="H12" s="11">
        <f>'09 DoLS and MCA'!B5</f>
      </c>
      <c r="I12">
        <f>'09 DoLS and MCA'!D5</f>
      </c>
      <c r="J12">
        <f>COUNTIF('09 DoLS and MCA'!H8:H17,"Yes")</f>
      </c>
    </row>
    <row r="13" spans="1:10" x14ac:dyDescent="0.25">
      <c r="A13">
        <v>10</v>
      </c>
      <c r="B13" t="s">
        <v>77</v>
      </c>
      <c r="C13" s="10">
        <f>IF('10 Recruitment'!B3="","",'10 Recruitment'!B3)</f>
      </c>
      <c r="D13">
        <f>'10 Recruitment'!B4</f>
      </c>
      <c r="E13">
        <f>'10 Recruitment'!D4</f>
      </c>
      <c r="F13">
        <f>'10 Recruitment'!F4</f>
      </c>
      <c r="G13">
        <f>'10 Recruitment'!H4</f>
      </c>
      <c r="H13" s="11">
        <f>'10 Recruitment'!B5</f>
      </c>
      <c r="I13">
        <f>'10 Recruitment'!D5</f>
      </c>
      <c r="J13">
        <f>COUNTIF('10 Recruitment'!H8:H17,"Yes")</f>
      </c>
    </row>
    <row r="14" spans="1:10" x14ac:dyDescent="0.25">
      <c r="A14">
        <v>11</v>
      </c>
      <c r="B14" t="s">
        <v>81</v>
      </c>
      <c r="C14" s="10">
        <f>IF('11 Continuity'!B3="","",'11 Continuity'!B3)</f>
      </c>
      <c r="D14">
        <f>'11 Continuity'!B4</f>
      </c>
      <c r="E14">
        <f>'11 Continuity'!D4</f>
      </c>
      <c r="F14">
        <f>'11 Continuity'!F4</f>
      </c>
      <c r="G14">
        <f>'11 Continuity'!H4</f>
      </c>
      <c r="H14" s="11">
        <f>'11 Continuity'!B5</f>
      </c>
      <c r="I14">
        <f>'11 Continuity'!D5</f>
      </c>
      <c r="J14">
        <f>COUNTIF('11 Continuity'!H8:H15,"Yes")</f>
      </c>
    </row>
    <row r="15" spans="1:10" x14ac:dyDescent="0.25">
      <c r="A15">
        <v>12</v>
      </c>
      <c r="B15" t="s">
        <v>86</v>
      </c>
      <c r="C15" s="10">
        <f>IF('12 Equality'!B3="","",'12 Equality'!B3)</f>
      </c>
      <c r="D15">
        <f>'12 Equality'!B4</f>
      </c>
      <c r="E15">
        <f>'12 Equality'!D4</f>
      </c>
      <c r="F15">
        <f>'12 Equality'!F4</f>
      </c>
      <c r="G15">
        <f>'12 Equality'!H4</f>
      </c>
      <c r="H15" s="11">
        <f>'12 Equality'!B5</f>
      </c>
      <c r="I15">
        <f>'12 Equality'!D5</f>
      </c>
      <c r="J15">
        <f>COUNTIF('12 Equality'!H8:H16,"Yes")</f>
      </c>
    </row>
    <row r="17" spans="1:10" s="4" customFormat="1" x14ac:dyDescent="0.25">
      <c r="A17" s="4" t="s">
        <v>2</v>
      </c>
      <c r="B17" s="4" t="s">
        <v>98</v>
      </c>
      <c r="C17" s="4" t="s">
        <v>2</v>
      </c>
      <c r="D17" s="4">
        <f>SUM(D4:D15)</f>
      </c>
      <c r="E17" s="4">
        <f>SUM(E4:E15)</f>
      </c>
      <c r="F17" s="4">
        <f>SUM(F4:F15)</f>
      </c>
      <c r="G17" s="4">
        <f>SUM(G4:G15)</f>
      </c>
      <c r="H17" s="12">
        <f>IFERROR((D17+0.5*E17)/(D17+E17+F17),"")</f>
      </c>
      <c r="I17" s="4">
        <f>IF(H17="","",IF(H17&gt;=0.9,"Green",IF(H17&gt;=0.7,"Amber","Red")))</f>
      </c>
      <c r="J17" s="4">
        <f>SUM(J4:J15)</f>
      </c>
    </row>
  </sheetData>
  <conditionalFormatting sqref="I4:I17">
    <cfRule type="cellIs" dxfId="4" priority="1" operator="equal">
      <formula>"Green"</formula>
    </cfRule>
  </conditionalFormatting>
  <conditionalFormatting sqref="I4:I17">
    <cfRule type="cellIs" dxfId="5" priority="2" operator="equal">
      <formula>"Amber"</formula>
    </cfRule>
  </conditionalFormatting>
  <conditionalFormatting sqref="I4:I17">
    <cfRule type="cellIs" dxfId="6" priority="3" operator="equal">
      <formula>"Red"</formula>
    </cfRule>
  </conditionalFormatting>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7" topLeftCell="A8" activePane="bottomLeft" state="frozen"/>
      <selection pane="bottomLeft"/>
    </sheetView>
  </sheetViews>
  <sheetFormatPr defaultRowHeight="15" outlineLevelRow="0" outlineLevelCol="0" x14ac:dyDescent="55"/>
  <cols>
    <col min="1" max="1" width="5" customWidth="1"/>
    <col min="2" max="2" width="70" customWidth="1"/>
    <col min="3" max="3" width="28" customWidth="1"/>
    <col min="4" max="4" width="38" customWidth="1"/>
    <col min="5" max="5" width="18" customWidth="1"/>
    <col min="6" max="6" width="12" customWidth="1"/>
    <col min="7" max="7" width="44" customWidth="1"/>
    <col min="8" max="8" width="14" customWidth="1"/>
  </cols>
  <sheetData>
    <row r="1" spans="1:1" s="6" customFormat="1" x14ac:dyDescent="0.25">
      <c r="A1" s="6" t="s">
        <v>99</v>
      </c>
    </row>
    <row r="2" ht="34" customHeight="1" spans="1:8" s="3" customFormat="1" x14ac:dyDescent="0.25">
      <c r="A2" s="3" t="s">
        <v>100</v>
      </c>
      <c r="B2" s="3"/>
      <c r="C2" s="3"/>
      <c r="D2" s="3"/>
      <c r="E2" s="3"/>
      <c r="F2" s="3"/>
      <c r="G2" s="3"/>
      <c r="H2" s="3"/>
    </row>
    <row r="3" spans="1:8" x14ac:dyDescent="0.25">
      <c r="A3" s="4" t="s">
        <v>101</v>
      </c>
      <c r="B3" s="13" t="s">
        <v>2</v>
      </c>
      <c r="C3" s="4" t="s">
        <v>102</v>
      </c>
      <c r="D3" s="14" t="s">
        <v>2</v>
      </c>
      <c r="E3" s="4" t="s">
        <v>103</v>
      </c>
      <c r="F3" s="14" t="s">
        <v>2</v>
      </c>
      <c r="G3" t="s">
        <v>2</v>
      </c>
      <c r="H3" t="s">
        <v>2</v>
      </c>
    </row>
    <row r="4" spans="1:8" x14ac:dyDescent="0.25">
      <c r="A4" s="4" t="s">
        <v>91</v>
      </c>
      <c r="B4">
        <f>COUNTIF(F8:F19,"Yes")</f>
      </c>
      <c r="C4" s="4" t="s">
        <v>92</v>
      </c>
      <c r="D4">
        <f>COUNTIF(F8:F19,"Partly")</f>
      </c>
      <c r="E4" s="4" t="s">
        <v>93</v>
      </c>
      <c r="F4">
        <f>COUNTIF(F8:F19,"No")</f>
      </c>
      <c r="G4" s="4" t="s">
        <v>94</v>
      </c>
      <c r="H4">
        <f>COUNTIF(F8:F19,"N/A")</f>
      </c>
    </row>
    <row r="5" spans="1:8" x14ac:dyDescent="0.25">
      <c r="A5" s="4" t="s">
        <v>95</v>
      </c>
      <c r="B5" s="11">
        <f>IFERROR((B4+0.5*D4)/(B4+D4+F4),"")</f>
      </c>
      <c r="C5" s="4" t="s">
        <v>96</v>
      </c>
      <c r="D5">
        <f>IF(B5="","",IF(B5&gt;=0.9,"Green",IF(B5&gt;=0.7,"Amber","Red")))</f>
      </c>
      <c r="E5" s="4" t="s">
        <v>104</v>
      </c>
      <c r="F5">
        <f>COUNTA(B8:B19)-COUNTA(F8:F19)</f>
      </c>
      <c r="G5" t="s">
        <v>2</v>
      </c>
      <c r="H5" t="s">
        <v>2</v>
      </c>
    </row>
    <row r="7" ht="30" customHeight="1" spans="1:8" x14ac:dyDescent="0.25">
      <c r="A7" s="7" t="s">
        <v>32</v>
      </c>
      <c r="B7" s="7" t="s">
        <v>105</v>
      </c>
      <c r="C7" s="7" t="s">
        <v>106</v>
      </c>
      <c r="D7" s="7" t="s">
        <v>107</v>
      </c>
      <c r="E7" s="7" t="s">
        <v>108</v>
      </c>
      <c r="F7" s="7" t="s">
        <v>109</v>
      </c>
      <c r="G7" s="7" t="s">
        <v>110</v>
      </c>
      <c r="H7" s="7" t="s">
        <v>111</v>
      </c>
    </row>
    <row r="8" spans="1:8" s="3" customFormat="1" x14ac:dyDescent="0.25">
      <c r="A8" s="3">
        <v>1</v>
      </c>
      <c r="B8" s="3" t="s">
        <v>112</v>
      </c>
      <c r="C8" s="3" t="s">
        <v>44</v>
      </c>
      <c r="D8" s="3" t="s">
        <v>113</v>
      </c>
      <c r="E8" s="3" t="s">
        <v>114</v>
      </c>
      <c r="F8" s="8"/>
      <c r="G8" s="8"/>
      <c r="H8" s="3">
        <f>IF(OR(F8="No",F8="Partly"),"Yes","")</f>
      </c>
    </row>
    <row r="9" spans="1:8" s="3" customFormat="1" x14ac:dyDescent="0.25">
      <c r="A9" s="3">
        <v>2</v>
      </c>
      <c r="B9" s="3" t="s">
        <v>115</v>
      </c>
      <c r="C9" s="3" t="s">
        <v>44</v>
      </c>
      <c r="D9" s="3" t="s">
        <v>116</v>
      </c>
      <c r="E9" s="3" t="s">
        <v>114</v>
      </c>
      <c r="F9" s="8"/>
      <c r="G9" s="8"/>
      <c r="H9" s="3">
        <f>IF(OR(F9="No",F9="Partly"),"Yes","")</f>
      </c>
    </row>
    <row r="10" spans="1:8" s="3" customFormat="1" x14ac:dyDescent="0.25">
      <c r="A10" s="3">
        <v>3</v>
      </c>
      <c r="B10" s="3" t="s">
        <v>117</v>
      </c>
      <c r="C10" s="3" t="s">
        <v>44</v>
      </c>
      <c r="D10" s="3" t="s">
        <v>118</v>
      </c>
      <c r="E10" s="3" t="s">
        <v>114</v>
      </c>
      <c r="F10" s="8"/>
      <c r="G10" s="8"/>
      <c r="H10" s="3">
        <f>IF(OR(F10="No",F10="Partly"),"Yes","")</f>
      </c>
    </row>
    <row r="11" spans="1:8" s="3" customFormat="1" x14ac:dyDescent="0.25">
      <c r="A11" s="3">
        <v>4</v>
      </c>
      <c r="B11" s="3" t="s">
        <v>119</v>
      </c>
      <c r="C11" s="3" t="s">
        <v>44</v>
      </c>
      <c r="D11" s="3" t="s">
        <v>120</v>
      </c>
      <c r="E11" s="3" t="s">
        <v>121</v>
      </c>
      <c r="F11" s="8"/>
      <c r="G11" s="8"/>
      <c r="H11" s="3">
        <f>IF(OR(F11="No",F11="Partly"),"Yes","")</f>
      </c>
    </row>
    <row r="12" spans="1:8" s="3" customFormat="1" x14ac:dyDescent="0.25">
      <c r="A12" s="3">
        <v>5</v>
      </c>
      <c r="B12" s="3" t="s">
        <v>122</v>
      </c>
      <c r="C12" s="3" t="s">
        <v>44</v>
      </c>
      <c r="D12" s="3" t="s">
        <v>123</v>
      </c>
      <c r="E12" s="3" t="s">
        <v>121</v>
      </c>
      <c r="F12" s="8"/>
      <c r="G12" s="8"/>
      <c r="H12" s="3">
        <f>IF(OR(F12="No",F12="Partly"),"Yes","")</f>
      </c>
    </row>
    <row r="13" spans="1:8" s="3" customFormat="1" x14ac:dyDescent="0.25">
      <c r="A13" s="3">
        <v>6</v>
      </c>
      <c r="B13" s="3" t="s">
        <v>124</v>
      </c>
      <c r="C13" s="3" t="s">
        <v>44</v>
      </c>
      <c r="D13" s="3" t="s">
        <v>125</v>
      </c>
      <c r="E13" s="3" t="s">
        <v>121</v>
      </c>
      <c r="F13" s="8"/>
      <c r="G13" s="8"/>
      <c r="H13" s="3">
        <f>IF(OR(F13="No",F13="Partly"),"Yes","")</f>
      </c>
    </row>
    <row r="14" spans="1:8" s="3" customFormat="1" x14ac:dyDescent="0.25">
      <c r="A14" s="3">
        <v>7</v>
      </c>
      <c r="B14" s="3" t="s">
        <v>126</v>
      </c>
      <c r="C14" s="3" t="s">
        <v>64</v>
      </c>
      <c r="D14" s="3" t="s">
        <v>127</v>
      </c>
      <c r="E14" s="3" t="s">
        <v>114</v>
      </c>
      <c r="F14" s="8"/>
      <c r="G14" s="8"/>
      <c r="H14" s="3">
        <f>IF(OR(F14="No",F14="Partly"),"Yes","")</f>
      </c>
    </row>
    <row r="15" spans="1:8" s="3" customFormat="1" x14ac:dyDescent="0.25">
      <c r="A15" s="3">
        <v>8</v>
      </c>
      <c r="B15" s="3" t="s">
        <v>128</v>
      </c>
      <c r="C15" s="3" t="s">
        <v>129</v>
      </c>
      <c r="D15" s="3" t="s">
        <v>130</v>
      </c>
      <c r="E15" s="3" t="s">
        <v>114</v>
      </c>
      <c r="F15" s="8"/>
      <c r="G15" s="8"/>
      <c r="H15" s="3">
        <f>IF(OR(F15="No",F15="Partly"),"Yes","")</f>
      </c>
    </row>
    <row r="16" spans="1:8" s="3" customFormat="1" x14ac:dyDescent="0.25">
      <c r="A16" s="3">
        <v>9</v>
      </c>
      <c r="B16" s="3" t="s">
        <v>131</v>
      </c>
      <c r="C16" s="3" t="s">
        <v>132</v>
      </c>
      <c r="D16" s="3" t="s">
        <v>133</v>
      </c>
      <c r="E16" s="3" t="s">
        <v>114</v>
      </c>
      <c r="F16" s="8"/>
      <c r="G16" s="8"/>
      <c r="H16" s="3">
        <f>IF(OR(F16="No",F16="Partly"),"Yes","")</f>
      </c>
    </row>
    <row r="17" spans="1:8" s="3" customFormat="1" x14ac:dyDescent="0.25">
      <c r="A17" s="3">
        <v>10</v>
      </c>
      <c r="B17" s="3" t="s">
        <v>134</v>
      </c>
      <c r="C17" s="3" t="s">
        <v>44</v>
      </c>
      <c r="D17" s="3" t="s">
        <v>135</v>
      </c>
      <c r="E17" s="3" t="s">
        <v>114</v>
      </c>
      <c r="F17" s="8"/>
      <c r="G17" s="8"/>
      <c r="H17" s="3">
        <f>IF(OR(F17="No",F17="Partly"),"Yes","")</f>
      </c>
    </row>
    <row r="18" spans="1:8" s="3" customFormat="1" x14ac:dyDescent="0.25">
      <c r="A18" s="3">
        <v>11</v>
      </c>
      <c r="B18" s="3" t="s">
        <v>136</v>
      </c>
      <c r="C18" s="3" t="s">
        <v>44</v>
      </c>
      <c r="D18" s="3" t="s">
        <v>137</v>
      </c>
      <c r="E18" s="3" t="s">
        <v>138</v>
      </c>
      <c r="F18" s="8"/>
      <c r="G18" s="8"/>
      <c r="H18" s="3">
        <f>IF(OR(F18="No",F18="Partly"),"Yes","")</f>
      </c>
    </row>
    <row r="19" spans="1:8" s="3" customFormat="1" x14ac:dyDescent="0.25">
      <c r="A19" s="3">
        <v>12</v>
      </c>
      <c r="B19" s="3" t="s">
        <v>139</v>
      </c>
      <c r="C19" s="3" t="s">
        <v>44</v>
      </c>
      <c r="D19" s="3" t="s">
        <v>140</v>
      </c>
      <c r="E19" s="3" t="s">
        <v>114</v>
      </c>
      <c r="F19" s="8"/>
      <c r="G19" s="8"/>
      <c r="H19" s="3">
        <f>IF(OR(F19="No",F19="Partly"),"Yes","")</f>
      </c>
    </row>
  </sheetData>
  <mergeCells count="1">
    <mergeCell ref="A2:H2"/>
  </mergeCells>
  <conditionalFormatting sqref="D5">
    <cfRule type="cellIs" dxfId="7" priority="1" operator="equal">
      <formula>"Green"</formula>
    </cfRule>
  </conditionalFormatting>
  <conditionalFormatting sqref="D5">
    <cfRule type="cellIs" dxfId="8" priority="2" operator="equal">
      <formula>"Amber"</formula>
    </cfRule>
  </conditionalFormatting>
  <conditionalFormatting sqref="D5">
    <cfRule type="cellIs" dxfId="9" priority="3" operator="equal">
      <formula>"Red"</formula>
    </cfRule>
  </conditionalFormatting>
  <conditionalFormatting sqref="F8:F19">
    <cfRule type="cellIs" dxfId="10" priority="4" operator="equal">
      <formula>"Yes"</formula>
    </cfRule>
  </conditionalFormatting>
  <conditionalFormatting sqref="F8:F19">
    <cfRule type="cellIs" dxfId="11" priority="5" operator="equal">
      <formula>"Partly"</formula>
    </cfRule>
  </conditionalFormatting>
  <conditionalFormatting sqref="F8:F19">
    <cfRule type="cellIs" dxfId="12" priority="6" operator="equal">
      <formula>"No"</formula>
    </cfRule>
  </conditionalFormatting>
  <conditionalFormatting sqref="H8:H19">
    <cfRule type="cellIs" dxfId="13" priority="7" operator="equal">
      <formula>"Yes"</formula>
    </cfRule>
  </conditionalFormatting>
  <dataValidations count="2">
    <dataValidation type="list" allowBlank="1" sqref="F10:F19">
      <formula1>"Yes,Partly,No,N/A"</formula1>
    </dataValidation>
    <dataValidation type="list" allowBlank="1" sqref="F8:F19">
      <formula1>"Yes,Partly,No,N/A"</formula1>
    </dataValidation>
  </dataValidations>
  <pageSetup orientation="landscape"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workbookViewId="0">
      <pane ySplit="7" topLeftCell="A8" activePane="bottomLeft" state="frozen"/>
      <selection pane="bottomLeft"/>
    </sheetView>
  </sheetViews>
  <sheetFormatPr defaultRowHeight="15" outlineLevelRow="0" outlineLevelCol="0" x14ac:dyDescent="55"/>
  <cols>
    <col min="1" max="1" width="5" customWidth="1"/>
    <col min="2" max="2" width="70" customWidth="1"/>
    <col min="3" max="3" width="28" customWidth="1"/>
    <col min="4" max="4" width="38" customWidth="1"/>
    <col min="5" max="5" width="18" customWidth="1"/>
    <col min="6" max="6" width="12" customWidth="1"/>
    <col min="7" max="7" width="44" customWidth="1"/>
    <col min="8" max="8" width="14" customWidth="1"/>
  </cols>
  <sheetData>
    <row r="1" spans="1:1" s="6" customFormat="1" x14ac:dyDescent="0.25">
      <c r="A1" s="6" t="s">
        <v>141</v>
      </c>
    </row>
    <row r="2" ht="34" customHeight="1" spans="1:8" s="3" customFormat="1" x14ac:dyDescent="0.25">
      <c r="A2" s="3" t="s">
        <v>142</v>
      </c>
      <c r="B2" s="3"/>
      <c r="C2" s="3"/>
      <c r="D2" s="3"/>
      <c r="E2" s="3"/>
      <c r="F2" s="3"/>
      <c r="G2" s="3"/>
      <c r="H2" s="3"/>
    </row>
    <row r="3" spans="1:8" x14ac:dyDescent="0.25">
      <c r="A3" s="4" t="s">
        <v>101</v>
      </c>
      <c r="B3" s="13" t="s">
        <v>2</v>
      </c>
      <c r="C3" s="4" t="s">
        <v>102</v>
      </c>
      <c r="D3" s="14" t="s">
        <v>2</v>
      </c>
      <c r="E3" s="4" t="s">
        <v>103</v>
      </c>
      <c r="F3" s="14" t="s">
        <v>2</v>
      </c>
      <c r="G3" t="s">
        <v>2</v>
      </c>
      <c r="H3" t="s">
        <v>2</v>
      </c>
    </row>
    <row r="4" spans="1:8" x14ac:dyDescent="0.25">
      <c r="A4" s="4" t="s">
        <v>91</v>
      </c>
      <c r="B4">
        <f>COUNTIF(F8:F17,"Yes")</f>
      </c>
      <c r="C4" s="4" t="s">
        <v>92</v>
      </c>
      <c r="D4">
        <f>COUNTIF(F8:F17,"Partly")</f>
      </c>
      <c r="E4" s="4" t="s">
        <v>93</v>
      </c>
      <c r="F4">
        <f>COUNTIF(F8:F17,"No")</f>
      </c>
      <c r="G4" s="4" t="s">
        <v>94</v>
      </c>
      <c r="H4">
        <f>COUNTIF(F8:F17,"N/A")</f>
      </c>
    </row>
    <row r="5" spans="1:8" x14ac:dyDescent="0.25">
      <c r="A5" s="4" t="s">
        <v>95</v>
      </c>
      <c r="B5" s="11">
        <f>IFERROR((B4+0.5*D4)/(B4+D4+F4),"")</f>
      </c>
      <c r="C5" s="4" t="s">
        <v>96</v>
      </c>
      <c r="D5">
        <f>IF(B5="","",IF(B5&gt;=0.9,"Green",IF(B5&gt;=0.7,"Amber","Red")))</f>
      </c>
      <c r="E5" s="4" t="s">
        <v>104</v>
      </c>
      <c r="F5">
        <f>COUNTA(B8:B17)-COUNTA(F8:F17)</f>
      </c>
      <c r="G5" t="s">
        <v>2</v>
      </c>
      <c r="H5" t="s">
        <v>2</v>
      </c>
    </row>
    <row r="7" ht="30" customHeight="1" spans="1:8" x14ac:dyDescent="0.25">
      <c r="A7" s="7" t="s">
        <v>32</v>
      </c>
      <c r="B7" s="7" t="s">
        <v>105</v>
      </c>
      <c r="C7" s="7" t="s">
        <v>106</v>
      </c>
      <c r="D7" s="7" t="s">
        <v>107</v>
      </c>
      <c r="E7" s="7" t="s">
        <v>108</v>
      </c>
      <c r="F7" s="7" t="s">
        <v>109</v>
      </c>
      <c r="G7" s="7" t="s">
        <v>110</v>
      </c>
      <c r="H7" s="7" t="s">
        <v>111</v>
      </c>
    </row>
    <row r="8" spans="1:8" s="3" customFormat="1" x14ac:dyDescent="0.25">
      <c r="A8" s="3">
        <v>1</v>
      </c>
      <c r="B8" s="3" t="s">
        <v>143</v>
      </c>
      <c r="C8" s="3" t="s">
        <v>144</v>
      </c>
      <c r="D8" s="3" t="s">
        <v>145</v>
      </c>
      <c r="E8" s="3" t="s">
        <v>114</v>
      </c>
      <c r="F8" s="8"/>
      <c r="G8" s="8"/>
      <c r="H8" s="3">
        <f>IF(OR(F8="No",F8="Partly"),"Yes","")</f>
      </c>
    </row>
    <row r="9" spans="1:8" s="3" customFormat="1" x14ac:dyDescent="0.25">
      <c r="A9" s="3">
        <v>2</v>
      </c>
      <c r="B9" s="3" t="s">
        <v>146</v>
      </c>
      <c r="C9" s="3" t="s">
        <v>144</v>
      </c>
      <c r="D9" s="3" t="s">
        <v>147</v>
      </c>
      <c r="E9" s="3" t="s">
        <v>114</v>
      </c>
      <c r="F9" s="8"/>
      <c r="G9" s="8"/>
      <c r="H9" s="3">
        <f>IF(OR(F9="No",F9="Partly"),"Yes","")</f>
      </c>
    </row>
    <row r="10" spans="1:8" s="3" customFormat="1" x14ac:dyDescent="0.25">
      <c r="A10" s="3">
        <v>3</v>
      </c>
      <c r="B10" s="3" t="s">
        <v>148</v>
      </c>
      <c r="C10" s="3" t="s">
        <v>44</v>
      </c>
      <c r="D10" s="3" t="s">
        <v>149</v>
      </c>
      <c r="E10" s="3" t="s">
        <v>114</v>
      </c>
      <c r="F10" s="8"/>
      <c r="G10" s="8"/>
      <c r="H10" s="3">
        <f>IF(OR(F10="No",F10="Partly"),"Yes","")</f>
      </c>
    </row>
    <row r="11" spans="1:8" s="3" customFormat="1" x14ac:dyDescent="0.25">
      <c r="A11" s="3">
        <v>4</v>
      </c>
      <c r="B11" s="3" t="s">
        <v>150</v>
      </c>
      <c r="C11" s="3" t="s">
        <v>144</v>
      </c>
      <c r="D11" s="3" t="s">
        <v>151</v>
      </c>
      <c r="E11" s="3" t="s">
        <v>114</v>
      </c>
      <c r="F11" s="8"/>
      <c r="G11" s="8"/>
      <c r="H11" s="3">
        <f>IF(OR(F11="No",F11="Partly"),"Yes","")</f>
      </c>
    </row>
    <row r="12" spans="1:8" s="3" customFormat="1" x14ac:dyDescent="0.25">
      <c r="A12" s="3">
        <v>5</v>
      </c>
      <c r="B12" s="3" t="s">
        <v>152</v>
      </c>
      <c r="C12" s="3" t="s">
        <v>144</v>
      </c>
      <c r="D12" s="3" t="s">
        <v>153</v>
      </c>
      <c r="E12" s="3" t="s">
        <v>114</v>
      </c>
      <c r="F12" s="8"/>
      <c r="G12" s="8"/>
      <c r="H12" s="3">
        <f>IF(OR(F12="No",F12="Partly"),"Yes","")</f>
      </c>
    </row>
    <row r="13" spans="1:8" s="3" customFormat="1" x14ac:dyDescent="0.25">
      <c r="A13" s="3">
        <v>6</v>
      </c>
      <c r="B13" s="3" t="s">
        <v>154</v>
      </c>
      <c r="C13" s="3" t="s">
        <v>155</v>
      </c>
      <c r="D13" s="3" t="s">
        <v>156</v>
      </c>
      <c r="E13" s="3" t="s">
        <v>114</v>
      </c>
      <c r="F13" s="8"/>
      <c r="G13" s="8"/>
      <c r="H13" s="3">
        <f>IF(OR(F13="No",F13="Partly"),"Yes","")</f>
      </c>
    </row>
    <row r="14" spans="1:8" s="3" customFormat="1" x14ac:dyDescent="0.25">
      <c r="A14" s="3">
        <v>7</v>
      </c>
      <c r="B14" s="3" t="s">
        <v>157</v>
      </c>
      <c r="C14" s="3" t="s">
        <v>132</v>
      </c>
      <c r="D14" s="3" t="s">
        <v>158</v>
      </c>
      <c r="E14" s="3" t="s">
        <v>114</v>
      </c>
      <c r="F14" s="8"/>
      <c r="G14" s="8"/>
      <c r="H14" s="3">
        <f>IF(OR(F14="No",F14="Partly"),"Yes","")</f>
      </c>
    </row>
    <row r="15" spans="1:8" s="3" customFormat="1" x14ac:dyDescent="0.25">
      <c r="A15" s="3">
        <v>8</v>
      </c>
      <c r="B15" s="3" t="s">
        <v>159</v>
      </c>
      <c r="C15" s="3" t="s">
        <v>144</v>
      </c>
      <c r="D15" s="3" t="s">
        <v>160</v>
      </c>
      <c r="E15" s="3" t="s">
        <v>114</v>
      </c>
      <c r="F15" s="8"/>
      <c r="G15" s="8"/>
      <c r="H15" s="3">
        <f>IF(OR(F15="No",F15="Partly"),"Yes","")</f>
      </c>
    </row>
    <row r="16" spans="1:8" s="3" customFormat="1" x14ac:dyDescent="0.25">
      <c r="A16" s="3">
        <v>9</v>
      </c>
      <c r="B16" s="3" t="s">
        <v>161</v>
      </c>
      <c r="C16" s="3" t="s">
        <v>144</v>
      </c>
      <c r="D16" s="3" t="s">
        <v>162</v>
      </c>
      <c r="E16" s="3" t="s">
        <v>114</v>
      </c>
      <c r="F16" s="8"/>
      <c r="G16" s="8"/>
      <c r="H16" s="3">
        <f>IF(OR(F16="No",F16="Partly"),"Yes","")</f>
      </c>
    </row>
    <row r="17" spans="1:8" s="3" customFormat="1" x14ac:dyDescent="0.25">
      <c r="A17" s="3">
        <v>10</v>
      </c>
      <c r="B17" s="3" t="s">
        <v>163</v>
      </c>
      <c r="C17" s="3" t="s">
        <v>44</v>
      </c>
      <c r="D17" s="3" t="s">
        <v>164</v>
      </c>
      <c r="E17" s="3" t="s">
        <v>138</v>
      </c>
      <c r="F17" s="8"/>
      <c r="G17" s="8"/>
      <c r="H17" s="3">
        <f>IF(OR(F17="No",F17="Partly"),"Yes","")</f>
      </c>
    </row>
  </sheetData>
  <mergeCells count="1">
    <mergeCell ref="A2:H2"/>
  </mergeCells>
  <conditionalFormatting sqref="D5">
    <cfRule type="cellIs" dxfId="14" priority="1" operator="equal">
      <formula>"Green"</formula>
    </cfRule>
  </conditionalFormatting>
  <conditionalFormatting sqref="D5">
    <cfRule type="cellIs" dxfId="15" priority="2" operator="equal">
      <formula>"Amber"</formula>
    </cfRule>
  </conditionalFormatting>
  <conditionalFormatting sqref="D5">
    <cfRule type="cellIs" dxfId="16" priority="3" operator="equal">
      <formula>"Red"</formula>
    </cfRule>
  </conditionalFormatting>
  <conditionalFormatting sqref="F8:F17">
    <cfRule type="cellIs" dxfId="17" priority="4" operator="equal">
      <formula>"Yes"</formula>
    </cfRule>
  </conditionalFormatting>
  <conditionalFormatting sqref="F8:F17">
    <cfRule type="cellIs" dxfId="18" priority="5" operator="equal">
      <formula>"Partly"</formula>
    </cfRule>
  </conditionalFormatting>
  <conditionalFormatting sqref="F8:F17">
    <cfRule type="cellIs" dxfId="19" priority="6" operator="equal">
      <formula>"No"</formula>
    </cfRule>
  </conditionalFormatting>
  <conditionalFormatting sqref="H8:H17">
    <cfRule type="cellIs" dxfId="20" priority="7" operator="equal">
      <formula>"Yes"</formula>
    </cfRule>
  </conditionalFormatting>
  <dataValidations count="2">
    <dataValidation type="list" allowBlank="1" sqref="F10:F17">
      <formula1>"Yes,Partly,No,N/A"</formula1>
    </dataValidation>
    <dataValidation type="list" allowBlank="1" sqref="F8:F17">
      <formula1>"Yes,Partly,No,N/A"</formula1>
    </dataValidation>
  </dataValidations>
  <pageSetup orientation="landscape"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pane ySplit="7" topLeftCell="A8" activePane="bottomLeft" state="frozen"/>
      <selection pane="bottomLeft"/>
    </sheetView>
  </sheetViews>
  <sheetFormatPr defaultRowHeight="15" outlineLevelRow="0" outlineLevelCol="0" x14ac:dyDescent="55"/>
  <cols>
    <col min="1" max="1" width="5" customWidth="1"/>
    <col min="2" max="2" width="70" customWidth="1"/>
    <col min="3" max="3" width="28" customWidth="1"/>
    <col min="4" max="4" width="38" customWidth="1"/>
    <col min="5" max="5" width="18" customWidth="1"/>
    <col min="6" max="6" width="12" customWidth="1"/>
    <col min="7" max="7" width="44" customWidth="1"/>
    <col min="8" max="8" width="14" customWidth="1"/>
  </cols>
  <sheetData>
    <row r="1" spans="1:1" s="6" customFormat="1" x14ac:dyDescent="0.25">
      <c r="A1" s="6" t="s">
        <v>165</v>
      </c>
    </row>
    <row r="2" ht="34" customHeight="1" spans="1:8" s="3" customFormat="1" x14ac:dyDescent="0.25">
      <c r="A2" s="3" t="s">
        <v>166</v>
      </c>
      <c r="B2" s="3"/>
      <c r="C2" s="3"/>
      <c r="D2" s="3"/>
      <c r="E2" s="3"/>
      <c r="F2" s="3"/>
      <c r="G2" s="3"/>
      <c r="H2" s="3"/>
    </row>
    <row r="3" spans="1:8" x14ac:dyDescent="0.25">
      <c r="A3" s="4" t="s">
        <v>101</v>
      </c>
      <c r="B3" s="13" t="s">
        <v>2</v>
      </c>
      <c r="C3" s="4" t="s">
        <v>102</v>
      </c>
      <c r="D3" s="14" t="s">
        <v>2</v>
      </c>
      <c r="E3" s="4" t="s">
        <v>103</v>
      </c>
      <c r="F3" s="14" t="s">
        <v>2</v>
      </c>
      <c r="G3" t="s">
        <v>2</v>
      </c>
      <c r="H3" t="s">
        <v>2</v>
      </c>
    </row>
    <row r="4" spans="1:8" x14ac:dyDescent="0.25">
      <c r="A4" s="4" t="s">
        <v>91</v>
      </c>
      <c r="B4">
        <f>COUNTIF(F8:F18,"Yes")</f>
      </c>
      <c r="C4" s="4" t="s">
        <v>92</v>
      </c>
      <c r="D4">
        <f>COUNTIF(F8:F18,"Partly")</f>
      </c>
      <c r="E4" s="4" t="s">
        <v>93</v>
      </c>
      <c r="F4">
        <f>COUNTIF(F8:F18,"No")</f>
      </c>
      <c r="G4" s="4" t="s">
        <v>94</v>
      </c>
      <c r="H4">
        <f>COUNTIF(F8:F18,"N/A")</f>
      </c>
    </row>
    <row r="5" spans="1:8" x14ac:dyDescent="0.25">
      <c r="A5" s="4" t="s">
        <v>95</v>
      </c>
      <c r="B5" s="11">
        <f>IFERROR((B4+0.5*D4)/(B4+D4+F4),"")</f>
      </c>
      <c r="C5" s="4" t="s">
        <v>96</v>
      </c>
      <c r="D5">
        <f>IF(B5="","",IF(B5&gt;=0.9,"Green",IF(B5&gt;=0.7,"Amber","Red")))</f>
      </c>
      <c r="E5" s="4" t="s">
        <v>104</v>
      </c>
      <c r="F5">
        <f>COUNTA(B8:B18)-COUNTA(F8:F18)</f>
      </c>
      <c r="G5" t="s">
        <v>2</v>
      </c>
      <c r="H5" t="s">
        <v>2</v>
      </c>
    </row>
    <row r="7" ht="30" customHeight="1" spans="1:8" x14ac:dyDescent="0.25">
      <c r="A7" s="7" t="s">
        <v>32</v>
      </c>
      <c r="B7" s="7" t="s">
        <v>105</v>
      </c>
      <c r="C7" s="7" t="s">
        <v>106</v>
      </c>
      <c r="D7" s="7" t="s">
        <v>107</v>
      </c>
      <c r="E7" s="7" t="s">
        <v>108</v>
      </c>
      <c r="F7" s="7" t="s">
        <v>109</v>
      </c>
      <c r="G7" s="7" t="s">
        <v>110</v>
      </c>
      <c r="H7" s="7" t="s">
        <v>111</v>
      </c>
    </row>
    <row r="8" spans="1:8" s="3" customFormat="1" x14ac:dyDescent="0.25">
      <c r="A8" s="3">
        <v>1</v>
      </c>
      <c r="B8" s="3" t="s">
        <v>167</v>
      </c>
      <c r="C8" s="3" t="s">
        <v>44</v>
      </c>
      <c r="D8" s="3" t="s">
        <v>168</v>
      </c>
      <c r="E8" s="3" t="s">
        <v>114</v>
      </c>
      <c r="F8" s="8"/>
      <c r="G8" s="8"/>
      <c r="H8" s="3">
        <f>IF(OR(F8="No",F8="Partly"),"Yes","")</f>
      </c>
    </row>
    <row r="9" spans="1:8" s="3" customFormat="1" x14ac:dyDescent="0.25">
      <c r="A9" s="3">
        <v>2</v>
      </c>
      <c r="B9" s="3" t="s">
        <v>169</v>
      </c>
      <c r="C9" s="3" t="s">
        <v>44</v>
      </c>
      <c r="D9" s="3" t="s">
        <v>170</v>
      </c>
      <c r="E9" s="3" t="s">
        <v>121</v>
      </c>
      <c r="F9" s="8"/>
      <c r="G9" s="8"/>
      <c r="H9" s="3">
        <f>IF(OR(F9="No",F9="Partly"),"Yes","")</f>
      </c>
    </row>
    <row r="10" spans="1:8" s="3" customFormat="1" x14ac:dyDescent="0.25">
      <c r="A10" s="3">
        <v>3</v>
      </c>
      <c r="B10" s="3" t="s">
        <v>171</v>
      </c>
      <c r="C10" s="3" t="s">
        <v>44</v>
      </c>
      <c r="D10" s="3" t="s">
        <v>172</v>
      </c>
      <c r="E10" s="3" t="s">
        <v>114</v>
      </c>
      <c r="F10" s="8"/>
      <c r="G10" s="8"/>
      <c r="H10" s="3">
        <f>IF(OR(F10="No",F10="Partly"),"Yes","")</f>
      </c>
    </row>
    <row r="11" spans="1:8" s="3" customFormat="1" x14ac:dyDescent="0.25">
      <c r="A11" s="3">
        <v>4</v>
      </c>
      <c r="B11" s="3" t="s">
        <v>173</v>
      </c>
      <c r="C11" s="3" t="s">
        <v>44</v>
      </c>
      <c r="D11" s="3" t="s">
        <v>174</v>
      </c>
      <c r="E11" s="3" t="s">
        <v>114</v>
      </c>
      <c r="F11" s="8"/>
      <c r="G11" s="8"/>
      <c r="H11" s="3">
        <f>IF(OR(F11="No",F11="Partly"),"Yes","")</f>
      </c>
    </row>
    <row r="12" spans="1:8" s="3" customFormat="1" x14ac:dyDescent="0.25">
      <c r="A12" s="3">
        <v>5</v>
      </c>
      <c r="B12" s="3" t="s">
        <v>175</v>
      </c>
      <c r="C12" s="3" t="s">
        <v>44</v>
      </c>
      <c r="D12" s="3" t="s">
        <v>176</v>
      </c>
      <c r="E12" s="3" t="s">
        <v>121</v>
      </c>
      <c r="F12" s="8"/>
      <c r="G12" s="8"/>
      <c r="H12" s="3">
        <f>IF(OR(F12="No",F12="Partly"),"Yes","")</f>
      </c>
    </row>
    <row r="13" spans="1:8" s="3" customFormat="1" x14ac:dyDescent="0.25">
      <c r="A13" s="3">
        <v>6</v>
      </c>
      <c r="B13" s="3" t="s">
        <v>177</v>
      </c>
      <c r="C13" s="3" t="s">
        <v>44</v>
      </c>
      <c r="D13" s="3" t="s">
        <v>178</v>
      </c>
      <c r="E13" s="3" t="s">
        <v>121</v>
      </c>
      <c r="F13" s="8"/>
      <c r="G13" s="8"/>
      <c r="H13" s="3">
        <f>IF(OR(F13="No",F13="Partly"),"Yes","")</f>
      </c>
    </row>
    <row r="14" spans="1:8" s="3" customFormat="1" x14ac:dyDescent="0.25">
      <c r="A14" s="3">
        <v>7</v>
      </c>
      <c r="B14" s="3" t="s">
        <v>179</v>
      </c>
      <c r="C14" s="3" t="s">
        <v>64</v>
      </c>
      <c r="D14" s="3" t="s">
        <v>180</v>
      </c>
      <c r="E14" s="3" t="s">
        <v>114</v>
      </c>
      <c r="F14" s="8"/>
      <c r="G14" s="8"/>
      <c r="H14" s="3">
        <f>IF(OR(F14="No",F14="Partly"),"Yes","")</f>
      </c>
    </row>
    <row r="15" spans="1:8" s="3" customFormat="1" x14ac:dyDescent="0.25">
      <c r="A15" s="3">
        <v>8</v>
      </c>
      <c r="B15" s="3" t="s">
        <v>181</v>
      </c>
      <c r="C15" s="3" t="s">
        <v>44</v>
      </c>
      <c r="D15" s="3" t="s">
        <v>182</v>
      </c>
      <c r="E15" s="3" t="s">
        <v>114</v>
      </c>
      <c r="F15" s="8"/>
      <c r="G15" s="8"/>
      <c r="H15" s="3">
        <f>IF(OR(F15="No",F15="Partly"),"Yes","")</f>
      </c>
    </row>
    <row r="16" spans="1:8" s="3" customFormat="1" x14ac:dyDescent="0.25">
      <c r="A16" s="3">
        <v>9</v>
      </c>
      <c r="B16" s="3" t="s">
        <v>183</v>
      </c>
      <c r="C16" s="3" t="s">
        <v>184</v>
      </c>
      <c r="D16" s="3" t="s">
        <v>185</v>
      </c>
      <c r="E16" s="3" t="s">
        <v>121</v>
      </c>
      <c r="F16" s="8"/>
      <c r="G16" s="8"/>
      <c r="H16" s="3">
        <f>IF(OR(F16="No",F16="Partly"),"Yes","")</f>
      </c>
    </row>
    <row r="17" spans="1:8" s="3" customFormat="1" x14ac:dyDescent="0.25">
      <c r="A17" s="3">
        <v>10</v>
      </c>
      <c r="B17" s="3" t="s">
        <v>186</v>
      </c>
      <c r="C17" s="3" t="s">
        <v>44</v>
      </c>
      <c r="D17" s="3" t="s">
        <v>187</v>
      </c>
      <c r="E17" s="3" t="s">
        <v>138</v>
      </c>
      <c r="F17" s="8"/>
      <c r="G17" s="8"/>
      <c r="H17" s="3">
        <f>IF(OR(F17="No",F17="Partly"),"Yes","")</f>
      </c>
    </row>
    <row r="18" spans="1:8" s="3" customFormat="1" x14ac:dyDescent="0.25">
      <c r="A18" s="3">
        <v>11</v>
      </c>
      <c r="B18" s="3" t="s">
        <v>188</v>
      </c>
      <c r="C18" s="3" t="s">
        <v>155</v>
      </c>
      <c r="D18" s="3" t="s">
        <v>189</v>
      </c>
      <c r="E18" s="3" t="s">
        <v>114</v>
      </c>
      <c r="F18" s="8"/>
      <c r="G18" s="8"/>
      <c r="H18" s="3">
        <f>IF(OR(F18="No",F18="Partly"),"Yes","")</f>
      </c>
    </row>
  </sheetData>
  <mergeCells count="1">
    <mergeCell ref="A2:H2"/>
  </mergeCells>
  <conditionalFormatting sqref="D5">
    <cfRule type="cellIs" dxfId="21" priority="1" operator="equal">
      <formula>"Green"</formula>
    </cfRule>
  </conditionalFormatting>
  <conditionalFormatting sqref="D5">
    <cfRule type="cellIs" dxfId="22" priority="2" operator="equal">
      <formula>"Amber"</formula>
    </cfRule>
  </conditionalFormatting>
  <conditionalFormatting sqref="D5">
    <cfRule type="cellIs" dxfId="23" priority="3" operator="equal">
      <formula>"Red"</formula>
    </cfRule>
  </conditionalFormatting>
  <conditionalFormatting sqref="F8:F18">
    <cfRule type="cellIs" dxfId="24" priority="4" operator="equal">
      <formula>"Yes"</formula>
    </cfRule>
  </conditionalFormatting>
  <conditionalFormatting sqref="F8:F18">
    <cfRule type="cellIs" dxfId="25" priority="5" operator="equal">
      <formula>"Partly"</formula>
    </cfRule>
  </conditionalFormatting>
  <conditionalFormatting sqref="F8:F18">
    <cfRule type="cellIs" dxfId="26" priority="6" operator="equal">
      <formula>"No"</formula>
    </cfRule>
  </conditionalFormatting>
  <conditionalFormatting sqref="H8:H18">
    <cfRule type="cellIs" dxfId="27" priority="7" operator="equal">
      <formula>"Yes"</formula>
    </cfRule>
  </conditionalFormatting>
  <dataValidations count="2">
    <dataValidation type="list" allowBlank="1" sqref="F10:F18">
      <formula1>"Yes,Partly,No,N/A"</formula1>
    </dataValidation>
    <dataValidation type="list" allowBlank="1" sqref="F8:F18">
      <formula1>"Yes,Partly,No,N/A"</formula1>
    </dataValidation>
  </dataValidations>
  <pageSetup orientation="landscape" fitToWidth="1"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7" topLeftCell="A8" activePane="bottomLeft" state="frozen"/>
      <selection pane="bottomLeft"/>
    </sheetView>
  </sheetViews>
  <sheetFormatPr defaultRowHeight="15" outlineLevelRow="0" outlineLevelCol="0" x14ac:dyDescent="55"/>
  <cols>
    <col min="1" max="1" width="5" customWidth="1"/>
    <col min="2" max="2" width="70" customWidth="1"/>
    <col min="3" max="3" width="28" customWidth="1"/>
    <col min="4" max="4" width="38" customWidth="1"/>
    <col min="5" max="5" width="18" customWidth="1"/>
    <col min="6" max="6" width="12" customWidth="1"/>
    <col min="7" max="7" width="44" customWidth="1"/>
    <col min="8" max="8" width="14" customWidth="1"/>
  </cols>
  <sheetData>
    <row r="1" spans="1:1" s="6" customFormat="1" x14ac:dyDescent="0.25">
      <c r="A1" s="6" t="s">
        <v>190</v>
      </c>
    </row>
    <row r="2" ht="34" customHeight="1" spans="1:8" s="3" customFormat="1" x14ac:dyDescent="0.25">
      <c r="A2" s="3" t="s">
        <v>191</v>
      </c>
      <c r="B2" s="3"/>
      <c r="C2" s="3"/>
      <c r="D2" s="3"/>
      <c r="E2" s="3"/>
      <c r="F2" s="3"/>
      <c r="G2" s="3"/>
      <c r="H2" s="3"/>
    </row>
    <row r="3" spans="1:8" x14ac:dyDescent="0.25">
      <c r="A3" s="4" t="s">
        <v>101</v>
      </c>
      <c r="B3" s="13" t="s">
        <v>2</v>
      </c>
      <c r="C3" s="4" t="s">
        <v>102</v>
      </c>
      <c r="D3" s="14" t="s">
        <v>2</v>
      </c>
      <c r="E3" s="4" t="s">
        <v>103</v>
      </c>
      <c r="F3" s="14" t="s">
        <v>2</v>
      </c>
      <c r="G3" t="s">
        <v>2</v>
      </c>
      <c r="H3" t="s">
        <v>2</v>
      </c>
    </row>
    <row r="4" spans="1:8" x14ac:dyDescent="0.25">
      <c r="A4" s="4" t="s">
        <v>91</v>
      </c>
      <c r="B4">
        <f>COUNTIF(F8:F19,"Yes")</f>
      </c>
      <c r="C4" s="4" t="s">
        <v>92</v>
      </c>
      <c r="D4">
        <f>COUNTIF(F8:F19,"Partly")</f>
      </c>
      <c r="E4" s="4" t="s">
        <v>93</v>
      </c>
      <c r="F4">
        <f>COUNTIF(F8:F19,"No")</f>
      </c>
      <c r="G4" s="4" t="s">
        <v>94</v>
      </c>
      <c r="H4">
        <f>COUNTIF(F8:F19,"N/A")</f>
      </c>
    </row>
    <row r="5" spans="1:8" x14ac:dyDescent="0.25">
      <c r="A5" s="4" t="s">
        <v>95</v>
      </c>
      <c r="B5" s="11">
        <f>IFERROR((B4+0.5*D4)/(B4+D4+F4),"")</f>
      </c>
      <c r="C5" s="4" t="s">
        <v>96</v>
      </c>
      <c r="D5">
        <f>IF(B5="","",IF(B5&gt;=0.9,"Green",IF(B5&gt;=0.7,"Amber","Red")))</f>
      </c>
      <c r="E5" s="4" t="s">
        <v>104</v>
      </c>
      <c r="F5">
        <f>COUNTA(B8:B19)-COUNTA(F8:F19)</f>
      </c>
      <c r="G5" t="s">
        <v>2</v>
      </c>
      <c r="H5" t="s">
        <v>2</v>
      </c>
    </row>
    <row r="7" ht="30" customHeight="1" spans="1:8" x14ac:dyDescent="0.25">
      <c r="A7" s="7" t="s">
        <v>32</v>
      </c>
      <c r="B7" s="7" t="s">
        <v>105</v>
      </c>
      <c r="C7" s="7" t="s">
        <v>106</v>
      </c>
      <c r="D7" s="7" t="s">
        <v>107</v>
      </c>
      <c r="E7" s="7" t="s">
        <v>108</v>
      </c>
      <c r="F7" s="7" t="s">
        <v>109</v>
      </c>
      <c r="G7" s="7" t="s">
        <v>110</v>
      </c>
      <c r="H7" s="7" t="s">
        <v>111</v>
      </c>
    </row>
    <row r="8" spans="1:8" s="3" customFormat="1" x14ac:dyDescent="0.25">
      <c r="A8" s="3">
        <v>1</v>
      </c>
      <c r="B8" s="3" t="s">
        <v>192</v>
      </c>
      <c r="C8" s="3" t="s">
        <v>44</v>
      </c>
      <c r="D8" s="3" t="s">
        <v>193</v>
      </c>
      <c r="E8" s="3" t="s">
        <v>121</v>
      </c>
      <c r="F8" s="8"/>
      <c r="G8" s="8"/>
      <c r="H8" s="3">
        <f>IF(OR(F8="No",F8="Partly"),"Yes","")</f>
      </c>
    </row>
    <row r="9" spans="1:8" s="3" customFormat="1" x14ac:dyDescent="0.25">
      <c r="A9" s="3">
        <v>2</v>
      </c>
      <c r="B9" s="3" t="s">
        <v>194</v>
      </c>
      <c r="C9" s="3" t="s">
        <v>44</v>
      </c>
      <c r="D9" s="3" t="s">
        <v>195</v>
      </c>
      <c r="E9" s="3" t="s">
        <v>121</v>
      </c>
      <c r="F9" s="8"/>
      <c r="G9" s="8"/>
      <c r="H9" s="3">
        <f>IF(OR(F9="No",F9="Partly"),"Yes","")</f>
      </c>
    </row>
    <row r="10" spans="1:8" s="3" customFormat="1" x14ac:dyDescent="0.25">
      <c r="A10" s="3">
        <v>3</v>
      </c>
      <c r="B10" s="3" t="s">
        <v>196</v>
      </c>
      <c r="C10" s="3" t="s">
        <v>44</v>
      </c>
      <c r="D10" s="3" t="s">
        <v>197</v>
      </c>
      <c r="E10" s="3" t="s">
        <v>121</v>
      </c>
      <c r="F10" s="8"/>
      <c r="G10" s="8"/>
      <c r="H10" s="3">
        <f>IF(OR(F10="No",F10="Partly"),"Yes","")</f>
      </c>
    </row>
    <row r="11" spans="1:8" s="3" customFormat="1" x14ac:dyDescent="0.25">
      <c r="A11" s="3">
        <v>4</v>
      </c>
      <c r="B11" s="3" t="s">
        <v>198</v>
      </c>
      <c r="C11" s="3" t="s">
        <v>184</v>
      </c>
      <c r="D11" s="3" t="s">
        <v>199</v>
      </c>
      <c r="E11" s="3" t="s">
        <v>121</v>
      </c>
      <c r="F11" s="8"/>
      <c r="G11" s="8"/>
      <c r="H11" s="3">
        <f>IF(OR(F11="No",F11="Partly"),"Yes","")</f>
      </c>
    </row>
    <row r="12" spans="1:8" s="3" customFormat="1" x14ac:dyDescent="0.25">
      <c r="A12" s="3">
        <v>5</v>
      </c>
      <c r="B12" s="3" t="s">
        <v>200</v>
      </c>
      <c r="C12" s="3" t="s">
        <v>184</v>
      </c>
      <c r="D12" s="3" t="s">
        <v>201</v>
      </c>
      <c r="E12" s="3" t="s">
        <v>121</v>
      </c>
      <c r="F12" s="8"/>
      <c r="G12" s="8"/>
      <c r="H12" s="3">
        <f>IF(OR(F12="No",F12="Partly"),"Yes","")</f>
      </c>
    </row>
    <row r="13" spans="1:8" s="3" customFormat="1" x14ac:dyDescent="0.25">
      <c r="A13" s="3">
        <v>6</v>
      </c>
      <c r="B13" s="3" t="s">
        <v>202</v>
      </c>
      <c r="C13" s="3" t="s">
        <v>184</v>
      </c>
      <c r="D13" s="3" t="s">
        <v>203</v>
      </c>
      <c r="E13" s="3" t="s">
        <v>121</v>
      </c>
      <c r="F13" s="8"/>
      <c r="G13" s="8"/>
      <c r="H13" s="3">
        <f>IF(OR(F13="No",F13="Partly"),"Yes","")</f>
      </c>
    </row>
    <row r="14" spans="1:8" s="3" customFormat="1" x14ac:dyDescent="0.25">
      <c r="A14" s="3">
        <v>7</v>
      </c>
      <c r="B14" s="3" t="s">
        <v>204</v>
      </c>
      <c r="C14" s="3" t="s">
        <v>44</v>
      </c>
      <c r="D14" s="3" t="s">
        <v>205</v>
      </c>
      <c r="E14" s="3" t="s">
        <v>121</v>
      </c>
      <c r="F14" s="8"/>
      <c r="G14" s="8"/>
      <c r="H14" s="3">
        <f>IF(OR(F14="No",F14="Partly"),"Yes","")</f>
      </c>
    </row>
    <row r="15" spans="1:8" s="3" customFormat="1" x14ac:dyDescent="0.25">
      <c r="A15" s="3">
        <v>8</v>
      </c>
      <c r="B15" s="3" t="s">
        <v>206</v>
      </c>
      <c r="C15" s="3" t="s">
        <v>44</v>
      </c>
      <c r="D15" s="3" t="s">
        <v>207</v>
      </c>
      <c r="E15" s="3" t="s">
        <v>121</v>
      </c>
      <c r="F15" s="8"/>
      <c r="G15" s="8"/>
      <c r="H15" s="3">
        <f>IF(OR(F15="No",F15="Partly"),"Yes","")</f>
      </c>
    </row>
    <row r="16" spans="1:8" s="3" customFormat="1" x14ac:dyDescent="0.25">
      <c r="A16" s="3">
        <v>9</v>
      </c>
      <c r="B16" s="3" t="s">
        <v>208</v>
      </c>
      <c r="C16" s="3" t="s">
        <v>44</v>
      </c>
      <c r="D16" s="3" t="s">
        <v>209</v>
      </c>
      <c r="E16" s="3" t="s">
        <v>121</v>
      </c>
      <c r="F16" s="8"/>
      <c r="G16" s="8"/>
      <c r="H16" s="3">
        <f>IF(OR(F16="No",F16="Partly"),"Yes","")</f>
      </c>
    </row>
    <row r="17" spans="1:8" s="3" customFormat="1" x14ac:dyDescent="0.25">
      <c r="A17" s="3">
        <v>10</v>
      </c>
      <c r="B17" s="3" t="s">
        <v>210</v>
      </c>
      <c r="C17" s="3" t="s">
        <v>44</v>
      </c>
      <c r="D17" s="3" t="s">
        <v>211</v>
      </c>
      <c r="E17" s="3" t="s">
        <v>138</v>
      </c>
      <c r="F17" s="8"/>
      <c r="G17" s="8"/>
      <c r="H17" s="3">
        <f>IF(OR(F17="No",F17="Partly"),"Yes","")</f>
      </c>
    </row>
    <row r="18" spans="1:8" s="3" customFormat="1" x14ac:dyDescent="0.25">
      <c r="A18" s="3">
        <v>11</v>
      </c>
      <c r="B18" s="3" t="s">
        <v>212</v>
      </c>
      <c r="C18" s="3" t="s">
        <v>184</v>
      </c>
      <c r="D18" s="3" t="s">
        <v>213</v>
      </c>
      <c r="E18" s="3" t="s">
        <v>138</v>
      </c>
      <c r="F18" s="8"/>
      <c r="G18" s="8"/>
      <c r="H18" s="3">
        <f>IF(OR(F18="No",F18="Partly"),"Yes","")</f>
      </c>
    </row>
    <row r="19" spans="1:8" s="3" customFormat="1" x14ac:dyDescent="0.25">
      <c r="A19" s="3">
        <v>12</v>
      </c>
      <c r="B19" s="3" t="s">
        <v>214</v>
      </c>
      <c r="C19" s="3" t="s">
        <v>44</v>
      </c>
      <c r="D19" s="3" t="s">
        <v>215</v>
      </c>
      <c r="E19" s="3" t="s">
        <v>114</v>
      </c>
      <c r="F19" s="8"/>
      <c r="G19" s="8"/>
      <c r="H19" s="3">
        <f>IF(OR(F19="No",F19="Partly"),"Yes","")</f>
      </c>
    </row>
  </sheetData>
  <mergeCells count="1">
    <mergeCell ref="A2:H2"/>
  </mergeCells>
  <conditionalFormatting sqref="D5">
    <cfRule type="cellIs" dxfId="28" priority="1" operator="equal">
      <formula>"Green"</formula>
    </cfRule>
  </conditionalFormatting>
  <conditionalFormatting sqref="D5">
    <cfRule type="cellIs" dxfId="29" priority="2" operator="equal">
      <formula>"Amber"</formula>
    </cfRule>
  </conditionalFormatting>
  <conditionalFormatting sqref="D5">
    <cfRule type="cellIs" dxfId="30" priority="3" operator="equal">
      <formula>"Red"</formula>
    </cfRule>
  </conditionalFormatting>
  <conditionalFormatting sqref="F8:F19">
    <cfRule type="cellIs" dxfId="31" priority="4" operator="equal">
      <formula>"Yes"</formula>
    </cfRule>
  </conditionalFormatting>
  <conditionalFormatting sqref="F8:F19">
    <cfRule type="cellIs" dxfId="32" priority="5" operator="equal">
      <formula>"Partly"</formula>
    </cfRule>
  </conditionalFormatting>
  <conditionalFormatting sqref="F8:F19">
    <cfRule type="cellIs" dxfId="33" priority="6" operator="equal">
      <formula>"No"</formula>
    </cfRule>
  </conditionalFormatting>
  <conditionalFormatting sqref="H8:H19">
    <cfRule type="cellIs" dxfId="34" priority="7" operator="equal">
      <formula>"Yes"</formula>
    </cfRule>
  </conditionalFormatting>
  <dataValidations count="2">
    <dataValidation type="list" allowBlank="1" sqref="F10:F19">
      <formula1>"Yes,Partly,No,N/A"</formula1>
    </dataValidation>
    <dataValidation type="list" allowBlank="1" sqref="F8:F19">
      <formula1>"Yes,Partly,No,N/A"</formula1>
    </dataValidation>
  </dataValidations>
  <pageSetup orientation="landscape" fitToWidth="1"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
  <sheetViews>
    <sheetView workbookViewId="0">
      <pane ySplit="7" topLeftCell="A8" activePane="bottomLeft" state="frozen"/>
      <selection pane="bottomLeft"/>
    </sheetView>
  </sheetViews>
  <sheetFormatPr defaultRowHeight="15" outlineLevelRow="0" outlineLevelCol="0" x14ac:dyDescent="55"/>
  <cols>
    <col min="1" max="1" width="5" customWidth="1"/>
    <col min="2" max="2" width="70" customWidth="1"/>
    <col min="3" max="3" width="28" customWidth="1"/>
    <col min="4" max="4" width="38" customWidth="1"/>
    <col min="5" max="5" width="18" customWidth="1"/>
    <col min="6" max="6" width="12" customWidth="1"/>
    <col min="7" max="7" width="44" customWidth="1"/>
    <col min="8" max="8" width="14" customWidth="1"/>
  </cols>
  <sheetData>
    <row r="1" spans="1:1" s="6" customFormat="1" x14ac:dyDescent="0.25">
      <c r="A1" s="6" t="s">
        <v>216</v>
      </c>
    </row>
    <row r="2" ht="34" customHeight="1" spans="1:8" s="3" customFormat="1" x14ac:dyDescent="0.25">
      <c r="A2" s="3" t="s">
        <v>217</v>
      </c>
      <c r="B2" s="3"/>
      <c r="C2" s="3"/>
      <c r="D2" s="3"/>
      <c r="E2" s="3"/>
      <c r="F2" s="3"/>
      <c r="G2" s="3"/>
      <c r="H2" s="3"/>
    </row>
    <row r="3" spans="1:8" x14ac:dyDescent="0.25">
      <c r="A3" s="4" t="s">
        <v>101</v>
      </c>
      <c r="B3" s="13" t="s">
        <v>2</v>
      </c>
      <c r="C3" s="4" t="s">
        <v>102</v>
      </c>
      <c r="D3" s="14" t="s">
        <v>2</v>
      </c>
      <c r="E3" s="4" t="s">
        <v>103</v>
      </c>
      <c r="F3" s="14" t="s">
        <v>2</v>
      </c>
      <c r="G3" t="s">
        <v>2</v>
      </c>
      <c r="H3" t="s">
        <v>2</v>
      </c>
    </row>
    <row r="4" spans="1:8" x14ac:dyDescent="0.25">
      <c r="A4" s="4" t="s">
        <v>91</v>
      </c>
      <c r="B4">
        <f>COUNTIF(F8:F16,"Yes")</f>
      </c>
      <c r="C4" s="4" t="s">
        <v>92</v>
      </c>
      <c r="D4">
        <f>COUNTIF(F8:F16,"Partly")</f>
      </c>
      <c r="E4" s="4" t="s">
        <v>93</v>
      </c>
      <c r="F4">
        <f>COUNTIF(F8:F16,"No")</f>
      </c>
      <c r="G4" s="4" t="s">
        <v>94</v>
      </c>
      <c r="H4">
        <f>COUNTIF(F8:F16,"N/A")</f>
      </c>
    </row>
    <row r="5" spans="1:8" x14ac:dyDescent="0.25">
      <c r="A5" s="4" t="s">
        <v>95</v>
      </c>
      <c r="B5" s="11">
        <f>IFERROR((B4+0.5*D4)/(B4+D4+F4),"")</f>
      </c>
      <c r="C5" s="4" t="s">
        <v>96</v>
      </c>
      <c r="D5">
        <f>IF(B5="","",IF(B5&gt;=0.9,"Green",IF(B5&gt;=0.7,"Amber","Red")))</f>
      </c>
      <c r="E5" s="4" t="s">
        <v>104</v>
      </c>
      <c r="F5">
        <f>COUNTA(B8:B16)-COUNTA(F8:F16)</f>
      </c>
      <c r="G5" t="s">
        <v>2</v>
      </c>
      <c r="H5" t="s">
        <v>2</v>
      </c>
    </row>
    <row r="7" ht="30" customHeight="1" spans="1:8" x14ac:dyDescent="0.25">
      <c r="A7" s="7" t="s">
        <v>32</v>
      </c>
      <c r="B7" s="7" t="s">
        <v>105</v>
      </c>
      <c r="C7" s="7" t="s">
        <v>106</v>
      </c>
      <c r="D7" s="7" t="s">
        <v>107</v>
      </c>
      <c r="E7" s="7" t="s">
        <v>108</v>
      </c>
      <c r="F7" s="7" t="s">
        <v>109</v>
      </c>
      <c r="G7" s="7" t="s">
        <v>110</v>
      </c>
      <c r="H7" s="7" t="s">
        <v>111</v>
      </c>
    </row>
    <row r="8" spans="1:8" s="3" customFormat="1" x14ac:dyDescent="0.25">
      <c r="A8" s="3">
        <v>1</v>
      </c>
      <c r="B8" s="3" t="s">
        <v>218</v>
      </c>
      <c r="C8" s="3" t="s">
        <v>61</v>
      </c>
      <c r="D8" s="3" t="s">
        <v>219</v>
      </c>
      <c r="E8" s="3" t="s">
        <v>114</v>
      </c>
      <c r="F8" s="8"/>
      <c r="G8" s="8"/>
      <c r="H8" s="3">
        <f>IF(OR(F8="No",F8="Partly"),"Yes","")</f>
      </c>
    </row>
    <row r="9" spans="1:8" s="3" customFormat="1" x14ac:dyDescent="0.25">
      <c r="A9" s="3">
        <v>2</v>
      </c>
      <c r="B9" s="3" t="s">
        <v>220</v>
      </c>
      <c r="C9" s="3" t="s">
        <v>61</v>
      </c>
      <c r="D9" s="3" t="s">
        <v>221</v>
      </c>
      <c r="E9" s="3" t="s">
        <v>114</v>
      </c>
      <c r="F9" s="8"/>
      <c r="G9" s="8"/>
      <c r="H9" s="3">
        <f>IF(OR(F9="No",F9="Partly"),"Yes","")</f>
      </c>
    </row>
    <row r="10" spans="1:8" s="3" customFormat="1" x14ac:dyDescent="0.25">
      <c r="A10" s="3">
        <v>3</v>
      </c>
      <c r="B10" s="3" t="s">
        <v>222</v>
      </c>
      <c r="C10" s="3" t="s">
        <v>61</v>
      </c>
      <c r="D10" s="3" t="s">
        <v>223</v>
      </c>
      <c r="E10" s="3" t="s">
        <v>114</v>
      </c>
      <c r="F10" s="8"/>
      <c r="G10" s="8"/>
      <c r="H10" s="3">
        <f>IF(OR(F10="No",F10="Partly"),"Yes","")</f>
      </c>
    </row>
    <row r="11" spans="1:8" s="3" customFormat="1" x14ac:dyDescent="0.25">
      <c r="A11" s="3">
        <v>4</v>
      </c>
      <c r="B11" s="3" t="s">
        <v>224</v>
      </c>
      <c r="C11" s="3" t="s">
        <v>64</v>
      </c>
      <c r="D11" s="3" t="s">
        <v>225</v>
      </c>
      <c r="E11" s="3" t="s">
        <v>114</v>
      </c>
      <c r="F11" s="8"/>
      <c r="G11" s="8"/>
      <c r="H11" s="3">
        <f>IF(OR(F11="No",F11="Partly"),"Yes","")</f>
      </c>
    </row>
    <row r="12" spans="1:8" s="3" customFormat="1" x14ac:dyDescent="0.25">
      <c r="A12" s="3">
        <v>5</v>
      </c>
      <c r="B12" s="3" t="s">
        <v>226</v>
      </c>
      <c r="C12" s="3" t="s">
        <v>61</v>
      </c>
      <c r="D12" s="3" t="s">
        <v>227</v>
      </c>
      <c r="E12" s="3" t="s">
        <v>114</v>
      </c>
      <c r="F12" s="8"/>
      <c r="G12" s="8"/>
      <c r="H12" s="3">
        <f>IF(OR(F12="No",F12="Partly"),"Yes","")</f>
      </c>
    </row>
    <row r="13" spans="1:8" s="3" customFormat="1" x14ac:dyDescent="0.25">
      <c r="A13" s="3">
        <v>6</v>
      </c>
      <c r="B13" s="3" t="s">
        <v>228</v>
      </c>
      <c r="C13" s="3" t="s">
        <v>61</v>
      </c>
      <c r="D13" s="3" t="s">
        <v>229</v>
      </c>
      <c r="E13" s="3" t="s">
        <v>114</v>
      </c>
      <c r="F13" s="8"/>
      <c r="G13" s="8"/>
      <c r="H13" s="3">
        <f>IF(OR(F13="No",F13="Partly"),"Yes","")</f>
      </c>
    </row>
    <row r="14" spans="1:8" s="3" customFormat="1" x14ac:dyDescent="0.25">
      <c r="A14" s="3">
        <v>7</v>
      </c>
      <c r="B14" s="3" t="s">
        <v>230</v>
      </c>
      <c r="C14" s="3" t="s">
        <v>61</v>
      </c>
      <c r="D14" s="3" t="s">
        <v>231</v>
      </c>
      <c r="E14" s="3" t="s">
        <v>114</v>
      </c>
      <c r="F14" s="8"/>
      <c r="G14" s="8"/>
      <c r="H14" s="3">
        <f>IF(OR(F14="No",F14="Partly"),"Yes","")</f>
      </c>
    </row>
    <row r="15" spans="1:8" s="3" customFormat="1" x14ac:dyDescent="0.25">
      <c r="A15" s="3">
        <v>8</v>
      </c>
      <c r="B15" s="3" t="s">
        <v>232</v>
      </c>
      <c r="C15" s="3" t="s">
        <v>155</v>
      </c>
      <c r="D15" s="3" t="s">
        <v>233</v>
      </c>
      <c r="E15" s="3" t="s">
        <v>114</v>
      </c>
      <c r="F15" s="8"/>
      <c r="G15" s="8"/>
      <c r="H15" s="3">
        <f>IF(OR(F15="No",F15="Partly"),"Yes","")</f>
      </c>
    </row>
    <row r="16" spans="1:8" s="3" customFormat="1" x14ac:dyDescent="0.25">
      <c r="A16" s="3">
        <v>9</v>
      </c>
      <c r="B16" s="3" t="s">
        <v>234</v>
      </c>
      <c r="C16" s="3" t="s">
        <v>155</v>
      </c>
      <c r="D16" s="3" t="s">
        <v>235</v>
      </c>
      <c r="E16" s="3" t="s">
        <v>114</v>
      </c>
      <c r="F16" s="8"/>
      <c r="G16" s="8"/>
      <c r="H16" s="3">
        <f>IF(OR(F16="No",F16="Partly"),"Yes","")</f>
      </c>
    </row>
  </sheetData>
  <mergeCells count="1">
    <mergeCell ref="A2:H2"/>
  </mergeCells>
  <conditionalFormatting sqref="D5">
    <cfRule type="cellIs" dxfId="35" priority="1" operator="equal">
      <formula>"Green"</formula>
    </cfRule>
  </conditionalFormatting>
  <conditionalFormatting sqref="D5">
    <cfRule type="cellIs" dxfId="36" priority="2" operator="equal">
      <formula>"Amber"</formula>
    </cfRule>
  </conditionalFormatting>
  <conditionalFormatting sqref="D5">
    <cfRule type="cellIs" dxfId="37" priority="3" operator="equal">
      <formula>"Red"</formula>
    </cfRule>
  </conditionalFormatting>
  <conditionalFormatting sqref="F8:F16">
    <cfRule type="cellIs" dxfId="38" priority="4" operator="equal">
      <formula>"Yes"</formula>
    </cfRule>
  </conditionalFormatting>
  <conditionalFormatting sqref="F8:F16">
    <cfRule type="cellIs" dxfId="39" priority="5" operator="equal">
      <formula>"Partly"</formula>
    </cfRule>
  </conditionalFormatting>
  <conditionalFormatting sqref="F8:F16">
    <cfRule type="cellIs" dxfId="40" priority="6" operator="equal">
      <formula>"No"</formula>
    </cfRule>
  </conditionalFormatting>
  <conditionalFormatting sqref="H8:H16">
    <cfRule type="cellIs" dxfId="41" priority="7" operator="equal">
      <formula>"Yes"</formula>
    </cfRule>
  </conditionalFormatting>
  <dataValidations count="2">
    <dataValidation type="list" allowBlank="1" sqref="F10:F16">
      <formula1>"Yes,Partly,No,N/A"</formula1>
    </dataValidation>
    <dataValidation type="list" allowBlank="1" sqref="F8:F16">
      <formula1>"Yes,Partly,No,N/A"</formula1>
    </dataValidation>
  </dataValidations>
  <pageSetup orientation="landscape" fitToWidth="1"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
  <sheetViews>
    <sheetView workbookViewId="0">
      <pane ySplit="7" topLeftCell="A8" activePane="bottomLeft" state="frozen"/>
      <selection pane="bottomLeft"/>
    </sheetView>
  </sheetViews>
  <sheetFormatPr defaultRowHeight="15" outlineLevelRow="0" outlineLevelCol="0" x14ac:dyDescent="55"/>
  <cols>
    <col min="1" max="1" width="5" customWidth="1"/>
    <col min="2" max="2" width="70" customWidth="1"/>
    <col min="3" max="3" width="28" customWidth="1"/>
    <col min="4" max="4" width="38" customWidth="1"/>
    <col min="5" max="5" width="18" customWidth="1"/>
    <col min="6" max="6" width="12" customWidth="1"/>
    <col min="7" max="7" width="44" customWidth="1"/>
    <col min="8" max="8" width="14" customWidth="1"/>
  </cols>
  <sheetData>
    <row r="1" spans="1:1" s="6" customFormat="1" x14ac:dyDescent="0.25">
      <c r="A1" s="6" t="s">
        <v>236</v>
      </c>
    </row>
    <row r="2" ht="34" customHeight="1" spans="1:8" s="3" customFormat="1" x14ac:dyDescent="0.25">
      <c r="A2" s="3" t="s">
        <v>237</v>
      </c>
      <c r="B2" s="3"/>
      <c r="C2" s="3"/>
      <c r="D2" s="3"/>
      <c r="E2" s="3"/>
      <c r="F2" s="3"/>
      <c r="G2" s="3"/>
      <c r="H2" s="3"/>
    </row>
    <row r="3" spans="1:8" x14ac:dyDescent="0.25">
      <c r="A3" s="4" t="s">
        <v>101</v>
      </c>
      <c r="B3" s="13" t="s">
        <v>2</v>
      </c>
      <c r="C3" s="4" t="s">
        <v>102</v>
      </c>
      <c r="D3" s="14" t="s">
        <v>2</v>
      </c>
      <c r="E3" s="4" t="s">
        <v>103</v>
      </c>
      <c r="F3" s="14" t="s">
        <v>2</v>
      </c>
      <c r="G3" t="s">
        <v>2</v>
      </c>
      <c r="H3" t="s">
        <v>2</v>
      </c>
    </row>
    <row r="4" spans="1:8" x14ac:dyDescent="0.25">
      <c r="A4" s="4" t="s">
        <v>91</v>
      </c>
      <c r="B4">
        <f>COUNTIF(F8:F16,"Yes")</f>
      </c>
      <c r="C4" s="4" t="s">
        <v>92</v>
      </c>
      <c r="D4">
        <f>COUNTIF(F8:F16,"Partly")</f>
      </c>
      <c r="E4" s="4" t="s">
        <v>93</v>
      </c>
      <c r="F4">
        <f>COUNTIF(F8:F16,"No")</f>
      </c>
      <c r="G4" s="4" t="s">
        <v>94</v>
      </c>
      <c r="H4">
        <f>COUNTIF(F8:F16,"N/A")</f>
      </c>
    </row>
    <row r="5" spans="1:8" x14ac:dyDescent="0.25">
      <c r="A5" s="4" t="s">
        <v>95</v>
      </c>
      <c r="B5" s="11">
        <f>IFERROR((B4+0.5*D4)/(B4+D4+F4),"")</f>
      </c>
      <c r="C5" s="4" t="s">
        <v>96</v>
      </c>
      <c r="D5">
        <f>IF(B5="","",IF(B5&gt;=0.9,"Green",IF(B5&gt;=0.7,"Amber","Red")))</f>
      </c>
      <c r="E5" s="4" t="s">
        <v>104</v>
      </c>
      <c r="F5">
        <f>COUNTA(B8:B16)-COUNTA(F8:F16)</f>
      </c>
      <c r="G5" t="s">
        <v>2</v>
      </c>
      <c r="H5" t="s">
        <v>2</v>
      </c>
    </row>
    <row r="7" ht="30" customHeight="1" spans="1:8" x14ac:dyDescent="0.25">
      <c r="A7" s="7" t="s">
        <v>32</v>
      </c>
      <c r="B7" s="7" t="s">
        <v>105</v>
      </c>
      <c r="C7" s="7" t="s">
        <v>106</v>
      </c>
      <c r="D7" s="7" t="s">
        <v>107</v>
      </c>
      <c r="E7" s="7" t="s">
        <v>108</v>
      </c>
      <c r="F7" s="7" t="s">
        <v>109</v>
      </c>
      <c r="G7" s="7" t="s">
        <v>110</v>
      </c>
      <c r="H7" s="7" t="s">
        <v>111</v>
      </c>
    </row>
    <row r="8" spans="1:8" s="3" customFormat="1" x14ac:dyDescent="0.25">
      <c r="A8" s="3">
        <v>1</v>
      </c>
      <c r="B8" s="3" t="s">
        <v>238</v>
      </c>
      <c r="C8" s="3" t="s">
        <v>64</v>
      </c>
      <c r="D8" s="3" t="s">
        <v>239</v>
      </c>
      <c r="E8" s="3" t="s">
        <v>114</v>
      </c>
      <c r="F8" s="8"/>
      <c r="G8" s="8"/>
      <c r="H8" s="3">
        <f>IF(OR(F8="No",F8="Partly"),"Yes","")</f>
      </c>
    </row>
    <row r="9" spans="1:8" s="3" customFormat="1" x14ac:dyDescent="0.25">
      <c r="A9" s="3">
        <v>2</v>
      </c>
      <c r="B9" s="3" t="s">
        <v>240</v>
      </c>
      <c r="C9" s="3" t="s">
        <v>64</v>
      </c>
      <c r="D9" s="3" t="s">
        <v>241</v>
      </c>
      <c r="E9" s="3" t="s">
        <v>114</v>
      </c>
      <c r="F9" s="8"/>
      <c r="G9" s="8"/>
      <c r="H9" s="3">
        <f>IF(OR(F9="No",F9="Partly"),"Yes","")</f>
      </c>
    </row>
    <row r="10" spans="1:8" s="3" customFormat="1" x14ac:dyDescent="0.25">
      <c r="A10" s="3">
        <v>3</v>
      </c>
      <c r="B10" s="3" t="s">
        <v>242</v>
      </c>
      <c r="C10" s="3" t="s">
        <v>64</v>
      </c>
      <c r="D10" s="3" t="s">
        <v>243</v>
      </c>
      <c r="E10" s="3" t="s">
        <v>114</v>
      </c>
      <c r="F10" s="8"/>
      <c r="G10" s="8"/>
      <c r="H10" s="3">
        <f>IF(OR(F10="No",F10="Partly"),"Yes","")</f>
      </c>
    </row>
    <row r="11" spans="1:8" s="3" customFormat="1" x14ac:dyDescent="0.25">
      <c r="A11" s="3">
        <v>4</v>
      </c>
      <c r="B11" s="3" t="s">
        <v>244</v>
      </c>
      <c r="C11" s="3" t="s">
        <v>64</v>
      </c>
      <c r="D11" s="3" t="s">
        <v>245</v>
      </c>
      <c r="E11" s="3" t="s">
        <v>114</v>
      </c>
      <c r="F11" s="8"/>
      <c r="G11" s="8"/>
      <c r="H11" s="3">
        <f>IF(OR(F11="No",F11="Partly"),"Yes","")</f>
      </c>
    </row>
    <row r="12" spans="1:8" s="3" customFormat="1" x14ac:dyDescent="0.25">
      <c r="A12" s="3">
        <v>5</v>
      </c>
      <c r="B12" s="3" t="s">
        <v>246</v>
      </c>
      <c r="C12" s="3" t="s">
        <v>64</v>
      </c>
      <c r="D12" s="3" t="s">
        <v>247</v>
      </c>
      <c r="E12" s="3" t="s">
        <v>114</v>
      </c>
      <c r="F12" s="8"/>
      <c r="G12" s="8"/>
      <c r="H12" s="3">
        <f>IF(OR(F12="No",F12="Partly"),"Yes","")</f>
      </c>
    </row>
    <row r="13" spans="1:8" s="3" customFormat="1" x14ac:dyDescent="0.25">
      <c r="A13" s="3">
        <v>6</v>
      </c>
      <c r="B13" s="3" t="s">
        <v>248</v>
      </c>
      <c r="C13" s="3" t="s">
        <v>64</v>
      </c>
      <c r="D13" s="3" t="s">
        <v>249</v>
      </c>
      <c r="E13" s="3" t="s">
        <v>114</v>
      </c>
      <c r="F13" s="8"/>
      <c r="G13" s="8"/>
      <c r="H13" s="3">
        <f>IF(OR(F13="No",F13="Partly"),"Yes","")</f>
      </c>
    </row>
    <row r="14" spans="1:8" s="3" customFormat="1" x14ac:dyDescent="0.25">
      <c r="A14" s="3">
        <v>7</v>
      </c>
      <c r="B14" s="3" t="s">
        <v>250</v>
      </c>
      <c r="C14" s="3" t="s">
        <v>64</v>
      </c>
      <c r="D14" s="3" t="s">
        <v>251</v>
      </c>
      <c r="E14" s="3" t="s">
        <v>121</v>
      </c>
      <c r="F14" s="8"/>
      <c r="G14" s="8"/>
      <c r="H14" s="3">
        <f>IF(OR(F14="No",F14="Partly"),"Yes","")</f>
      </c>
    </row>
    <row r="15" spans="1:8" s="3" customFormat="1" x14ac:dyDescent="0.25">
      <c r="A15" s="3">
        <v>8</v>
      </c>
      <c r="B15" s="3" t="s">
        <v>252</v>
      </c>
      <c r="C15" s="3" t="s">
        <v>64</v>
      </c>
      <c r="D15" s="3" t="s">
        <v>253</v>
      </c>
      <c r="E15" s="3" t="s">
        <v>138</v>
      </c>
      <c r="F15" s="8"/>
      <c r="G15" s="8"/>
      <c r="H15" s="3">
        <f>IF(OR(F15="No",F15="Partly"),"Yes","")</f>
      </c>
    </row>
    <row r="16" spans="1:8" s="3" customFormat="1" x14ac:dyDescent="0.25">
      <c r="A16" s="3">
        <v>9</v>
      </c>
      <c r="B16" s="3" t="s">
        <v>254</v>
      </c>
      <c r="C16" s="3" t="s">
        <v>64</v>
      </c>
      <c r="D16" s="3" t="s">
        <v>255</v>
      </c>
      <c r="E16" s="3" t="s">
        <v>114</v>
      </c>
      <c r="F16" s="8"/>
      <c r="G16" s="8"/>
      <c r="H16" s="3">
        <f>IF(OR(F16="No",F16="Partly"),"Yes","")</f>
      </c>
    </row>
  </sheetData>
  <mergeCells count="1">
    <mergeCell ref="A2:H2"/>
  </mergeCells>
  <conditionalFormatting sqref="D5">
    <cfRule type="cellIs" dxfId="42" priority="1" operator="equal">
      <formula>"Green"</formula>
    </cfRule>
  </conditionalFormatting>
  <conditionalFormatting sqref="D5">
    <cfRule type="cellIs" dxfId="43" priority="2" operator="equal">
      <formula>"Amber"</formula>
    </cfRule>
  </conditionalFormatting>
  <conditionalFormatting sqref="D5">
    <cfRule type="cellIs" dxfId="44" priority="3" operator="equal">
      <formula>"Red"</formula>
    </cfRule>
  </conditionalFormatting>
  <conditionalFormatting sqref="F8:F16">
    <cfRule type="cellIs" dxfId="45" priority="4" operator="equal">
      <formula>"Yes"</formula>
    </cfRule>
  </conditionalFormatting>
  <conditionalFormatting sqref="F8:F16">
    <cfRule type="cellIs" dxfId="46" priority="5" operator="equal">
      <formula>"Partly"</formula>
    </cfRule>
  </conditionalFormatting>
  <conditionalFormatting sqref="F8:F16">
    <cfRule type="cellIs" dxfId="47" priority="6" operator="equal">
      <formula>"No"</formula>
    </cfRule>
  </conditionalFormatting>
  <conditionalFormatting sqref="H8:H16">
    <cfRule type="cellIs" dxfId="48" priority="7" operator="equal">
      <formula>"Yes"</formula>
    </cfRule>
  </conditionalFormatting>
  <dataValidations count="2">
    <dataValidation type="list" allowBlank="1" sqref="F10:F16">
      <formula1>"Yes,Partly,No,N/A"</formula1>
    </dataValidation>
    <dataValidation type="list" allowBlank="1" sqref="F8:F16">
      <formula1>"Yes,Partly,No,N/A"</formula1>
    </dataValidation>
  </dataValidations>
  <pageSetup orientation="landscape" fitToWidth="1"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
  <sheetViews>
    <sheetView workbookViewId="0">
      <pane ySplit="7" topLeftCell="A8" activePane="bottomLeft" state="frozen"/>
      <selection pane="bottomLeft"/>
    </sheetView>
  </sheetViews>
  <sheetFormatPr defaultRowHeight="15" outlineLevelRow="0" outlineLevelCol="0" x14ac:dyDescent="55"/>
  <cols>
    <col min="1" max="1" width="5" customWidth="1"/>
    <col min="2" max="2" width="70" customWidth="1"/>
    <col min="3" max="3" width="28" customWidth="1"/>
    <col min="4" max="4" width="38" customWidth="1"/>
    <col min="5" max="5" width="18" customWidth="1"/>
    <col min="6" max="6" width="12" customWidth="1"/>
    <col min="7" max="7" width="44" customWidth="1"/>
    <col min="8" max="8" width="14" customWidth="1"/>
  </cols>
  <sheetData>
    <row r="1" spans="1:1" s="6" customFormat="1" x14ac:dyDescent="0.25">
      <c r="A1" s="6" t="s">
        <v>256</v>
      </c>
    </row>
    <row r="2" ht="34" customHeight="1" spans="1:8" s="3" customFormat="1" x14ac:dyDescent="0.25">
      <c r="A2" s="3" t="s">
        <v>257</v>
      </c>
      <c r="B2" s="3"/>
      <c r="C2" s="3"/>
      <c r="D2" s="3"/>
      <c r="E2" s="3"/>
      <c r="F2" s="3"/>
      <c r="G2" s="3"/>
      <c r="H2" s="3"/>
    </row>
    <row r="3" spans="1:8" x14ac:dyDescent="0.25">
      <c r="A3" s="4" t="s">
        <v>101</v>
      </c>
      <c r="B3" s="13" t="s">
        <v>2</v>
      </c>
      <c r="C3" s="4" t="s">
        <v>102</v>
      </c>
      <c r="D3" s="14" t="s">
        <v>2</v>
      </c>
      <c r="E3" s="4" t="s">
        <v>103</v>
      </c>
      <c r="F3" s="14" t="s">
        <v>2</v>
      </c>
      <c r="G3" t="s">
        <v>2</v>
      </c>
      <c r="H3" t="s">
        <v>2</v>
      </c>
    </row>
    <row r="4" spans="1:8" x14ac:dyDescent="0.25">
      <c r="A4" s="4" t="s">
        <v>91</v>
      </c>
      <c r="B4">
        <f>COUNTIF(F8:F16,"Yes")</f>
      </c>
      <c r="C4" s="4" t="s">
        <v>92</v>
      </c>
      <c r="D4">
        <f>COUNTIF(F8:F16,"Partly")</f>
      </c>
      <c r="E4" s="4" t="s">
        <v>93</v>
      </c>
      <c r="F4">
        <f>COUNTIF(F8:F16,"No")</f>
      </c>
      <c r="G4" s="4" t="s">
        <v>94</v>
      </c>
      <c r="H4">
        <f>COUNTIF(F8:F16,"N/A")</f>
      </c>
    </row>
    <row r="5" spans="1:8" x14ac:dyDescent="0.25">
      <c r="A5" s="4" t="s">
        <v>95</v>
      </c>
      <c r="B5" s="11">
        <f>IFERROR((B4+0.5*D4)/(B4+D4+F4),"")</f>
      </c>
      <c r="C5" s="4" t="s">
        <v>96</v>
      </c>
      <c r="D5">
        <f>IF(B5="","",IF(B5&gt;=0.9,"Green",IF(B5&gt;=0.7,"Amber","Red")))</f>
      </c>
      <c r="E5" s="4" t="s">
        <v>104</v>
      </c>
      <c r="F5">
        <f>COUNTA(B8:B16)-COUNTA(F8:F16)</f>
      </c>
      <c r="G5" t="s">
        <v>2</v>
      </c>
      <c r="H5" t="s">
        <v>2</v>
      </c>
    </row>
    <row r="7" ht="30" customHeight="1" spans="1:8" x14ac:dyDescent="0.25">
      <c r="A7" s="7" t="s">
        <v>32</v>
      </c>
      <c r="B7" s="7" t="s">
        <v>105</v>
      </c>
      <c r="C7" s="7" t="s">
        <v>106</v>
      </c>
      <c r="D7" s="7" t="s">
        <v>107</v>
      </c>
      <c r="E7" s="7" t="s">
        <v>108</v>
      </c>
      <c r="F7" s="7" t="s">
        <v>109</v>
      </c>
      <c r="G7" s="7" t="s">
        <v>110</v>
      </c>
      <c r="H7" s="7" t="s">
        <v>111</v>
      </c>
    </row>
    <row r="8" spans="1:8" s="3" customFormat="1" x14ac:dyDescent="0.25">
      <c r="A8" s="3">
        <v>1</v>
      </c>
      <c r="B8" s="3" t="s">
        <v>258</v>
      </c>
      <c r="C8" s="3" t="s">
        <v>64</v>
      </c>
      <c r="D8" s="3" t="s">
        <v>259</v>
      </c>
      <c r="E8" s="3" t="s">
        <v>114</v>
      </c>
      <c r="F8" s="8"/>
      <c r="G8" s="8"/>
      <c r="H8" s="3">
        <f>IF(OR(F8="No",F8="Partly"),"Yes","")</f>
      </c>
    </row>
    <row r="9" spans="1:8" s="3" customFormat="1" x14ac:dyDescent="0.25">
      <c r="A9" s="3">
        <v>2</v>
      </c>
      <c r="B9" s="3" t="s">
        <v>260</v>
      </c>
      <c r="C9" s="3" t="s">
        <v>64</v>
      </c>
      <c r="D9" s="3" t="s">
        <v>261</v>
      </c>
      <c r="E9" s="3" t="s">
        <v>114</v>
      </c>
      <c r="F9" s="8"/>
      <c r="G9" s="8"/>
      <c r="H9" s="3">
        <f>IF(OR(F9="No",F9="Partly"),"Yes","")</f>
      </c>
    </row>
    <row r="10" spans="1:8" s="3" customFormat="1" x14ac:dyDescent="0.25">
      <c r="A10" s="3">
        <v>3</v>
      </c>
      <c r="B10" s="3" t="s">
        <v>262</v>
      </c>
      <c r="C10" s="3" t="s">
        <v>64</v>
      </c>
      <c r="D10" s="3" t="s">
        <v>263</v>
      </c>
      <c r="E10" s="3" t="s">
        <v>114</v>
      </c>
      <c r="F10" s="8"/>
      <c r="G10" s="8"/>
      <c r="H10" s="3">
        <f>IF(OR(F10="No",F10="Partly"),"Yes","")</f>
      </c>
    </row>
    <row r="11" spans="1:8" s="3" customFormat="1" x14ac:dyDescent="0.25">
      <c r="A11" s="3">
        <v>4</v>
      </c>
      <c r="B11" s="3" t="s">
        <v>264</v>
      </c>
      <c r="C11" s="3" t="s">
        <v>64</v>
      </c>
      <c r="D11" s="3" t="s">
        <v>265</v>
      </c>
      <c r="E11" s="3" t="s">
        <v>114</v>
      </c>
      <c r="F11" s="8"/>
      <c r="G11" s="8"/>
      <c r="H11" s="3">
        <f>IF(OR(F11="No",F11="Partly"),"Yes","")</f>
      </c>
    </row>
    <row r="12" spans="1:8" s="3" customFormat="1" x14ac:dyDescent="0.25">
      <c r="A12" s="3">
        <v>5</v>
      </c>
      <c r="B12" s="3" t="s">
        <v>266</v>
      </c>
      <c r="C12" s="3" t="s">
        <v>64</v>
      </c>
      <c r="D12" s="3" t="s">
        <v>267</v>
      </c>
      <c r="E12" s="3" t="s">
        <v>114</v>
      </c>
      <c r="F12" s="8"/>
      <c r="G12" s="8"/>
      <c r="H12" s="3">
        <f>IF(OR(F12="No",F12="Partly"),"Yes","")</f>
      </c>
    </row>
    <row r="13" spans="1:8" s="3" customFormat="1" x14ac:dyDescent="0.25">
      <c r="A13" s="3">
        <v>6</v>
      </c>
      <c r="B13" s="3" t="s">
        <v>268</v>
      </c>
      <c r="C13" s="3" t="s">
        <v>64</v>
      </c>
      <c r="D13" s="3" t="s">
        <v>269</v>
      </c>
      <c r="E13" s="3" t="s">
        <v>114</v>
      </c>
      <c r="F13" s="8"/>
      <c r="G13" s="8"/>
      <c r="H13" s="3">
        <f>IF(OR(F13="No",F13="Partly"),"Yes","")</f>
      </c>
    </row>
    <row r="14" spans="1:8" s="3" customFormat="1" x14ac:dyDescent="0.25">
      <c r="A14" s="3">
        <v>7</v>
      </c>
      <c r="B14" s="3" t="s">
        <v>270</v>
      </c>
      <c r="C14" s="3" t="s">
        <v>64</v>
      </c>
      <c r="D14" s="3" t="s">
        <v>271</v>
      </c>
      <c r="E14" s="3" t="s">
        <v>114</v>
      </c>
      <c r="F14" s="8"/>
      <c r="G14" s="8"/>
      <c r="H14" s="3">
        <f>IF(OR(F14="No",F14="Partly"),"Yes","")</f>
      </c>
    </row>
    <row r="15" spans="1:8" s="3" customFormat="1" x14ac:dyDescent="0.25">
      <c r="A15" s="3">
        <v>8</v>
      </c>
      <c r="B15" s="3" t="s">
        <v>272</v>
      </c>
      <c r="C15" s="3" t="s">
        <v>44</v>
      </c>
      <c r="D15" s="3" t="s">
        <v>273</v>
      </c>
      <c r="E15" s="3" t="s">
        <v>114</v>
      </c>
      <c r="F15" s="8"/>
      <c r="G15" s="8"/>
      <c r="H15" s="3">
        <f>IF(OR(F15="No",F15="Partly"),"Yes","")</f>
      </c>
    </row>
    <row r="16" spans="1:8" s="3" customFormat="1" x14ac:dyDescent="0.25">
      <c r="A16" s="3">
        <v>9</v>
      </c>
      <c r="B16" s="3" t="s">
        <v>274</v>
      </c>
      <c r="C16" s="3" t="s">
        <v>64</v>
      </c>
      <c r="D16" s="3" t="s">
        <v>275</v>
      </c>
      <c r="E16" s="3" t="s">
        <v>114</v>
      </c>
      <c r="F16" s="8"/>
      <c r="G16" s="8"/>
      <c r="H16" s="3">
        <f>IF(OR(F16="No",F16="Partly"),"Yes","")</f>
      </c>
    </row>
  </sheetData>
  <mergeCells count="1">
    <mergeCell ref="A2:H2"/>
  </mergeCells>
  <conditionalFormatting sqref="D5">
    <cfRule type="cellIs" dxfId="49" priority="1" operator="equal">
      <formula>"Green"</formula>
    </cfRule>
  </conditionalFormatting>
  <conditionalFormatting sqref="D5">
    <cfRule type="cellIs" dxfId="50" priority="2" operator="equal">
      <formula>"Amber"</formula>
    </cfRule>
  </conditionalFormatting>
  <conditionalFormatting sqref="D5">
    <cfRule type="cellIs" dxfId="51" priority="3" operator="equal">
      <formula>"Red"</formula>
    </cfRule>
  </conditionalFormatting>
  <conditionalFormatting sqref="F8:F16">
    <cfRule type="cellIs" dxfId="52" priority="4" operator="equal">
      <formula>"Yes"</formula>
    </cfRule>
  </conditionalFormatting>
  <conditionalFormatting sqref="F8:F16">
    <cfRule type="cellIs" dxfId="53" priority="5" operator="equal">
      <formula>"Partly"</formula>
    </cfRule>
  </conditionalFormatting>
  <conditionalFormatting sqref="F8:F16">
    <cfRule type="cellIs" dxfId="54" priority="6" operator="equal">
      <formula>"No"</formula>
    </cfRule>
  </conditionalFormatting>
  <conditionalFormatting sqref="H8:H16">
    <cfRule type="cellIs" dxfId="55" priority="7" operator="equal">
      <formula>"Yes"</formula>
    </cfRule>
  </conditionalFormatting>
  <dataValidations count="2">
    <dataValidation type="list" allowBlank="1" sqref="F10:F16">
      <formula1>"Yes,Partly,No,N/A"</formula1>
    </dataValidation>
    <dataValidation type="list" allowBlank="1" sqref="F8:F16">
      <formula1>"Yes,Partly,No,N/A"</formula1>
    </dataValidation>
  </dataValidations>
  <pageSetup orientation="landscape" fitToWidth="1"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
  <sheetViews>
    <sheetView workbookViewId="0">
      <pane ySplit="7" topLeftCell="A8" activePane="bottomLeft" state="frozen"/>
      <selection pane="bottomLeft"/>
    </sheetView>
  </sheetViews>
  <sheetFormatPr defaultRowHeight="15" outlineLevelRow="0" outlineLevelCol="0" x14ac:dyDescent="55"/>
  <cols>
    <col min="1" max="1" width="5" customWidth="1"/>
    <col min="2" max="2" width="70" customWidth="1"/>
    <col min="3" max="3" width="28" customWidth="1"/>
    <col min="4" max="4" width="38" customWidth="1"/>
    <col min="5" max="5" width="18" customWidth="1"/>
    <col min="6" max="6" width="12" customWidth="1"/>
    <col min="7" max="7" width="44" customWidth="1"/>
    <col min="8" max="8" width="14" customWidth="1"/>
  </cols>
  <sheetData>
    <row r="1" spans="1:1" s="6" customFormat="1" x14ac:dyDescent="0.25">
      <c r="A1" s="6" t="s">
        <v>276</v>
      </c>
    </row>
    <row r="2" ht="34" customHeight="1" spans="1:8" s="3" customFormat="1" x14ac:dyDescent="0.25">
      <c r="A2" s="3" t="s">
        <v>277</v>
      </c>
      <c r="B2" s="3"/>
      <c r="C2" s="3"/>
      <c r="D2" s="3"/>
      <c r="E2" s="3"/>
      <c r="F2" s="3"/>
      <c r="G2" s="3"/>
      <c r="H2" s="3"/>
    </row>
    <row r="3" spans="1:8" x14ac:dyDescent="0.25">
      <c r="A3" s="4" t="s">
        <v>101</v>
      </c>
      <c r="B3" s="13" t="s">
        <v>2</v>
      </c>
      <c r="C3" s="4" t="s">
        <v>102</v>
      </c>
      <c r="D3" s="14" t="s">
        <v>2</v>
      </c>
      <c r="E3" s="4" t="s">
        <v>103</v>
      </c>
      <c r="F3" s="14" t="s">
        <v>2</v>
      </c>
      <c r="G3" t="s">
        <v>2</v>
      </c>
      <c r="H3" t="s">
        <v>2</v>
      </c>
    </row>
    <row r="4" spans="1:8" x14ac:dyDescent="0.25">
      <c r="A4" s="4" t="s">
        <v>91</v>
      </c>
      <c r="B4">
        <f>COUNTIF(F8:F15,"Yes")</f>
      </c>
      <c r="C4" s="4" t="s">
        <v>92</v>
      </c>
      <c r="D4">
        <f>COUNTIF(F8:F15,"Partly")</f>
      </c>
      <c r="E4" s="4" t="s">
        <v>93</v>
      </c>
      <c r="F4">
        <f>COUNTIF(F8:F15,"No")</f>
      </c>
      <c r="G4" s="4" t="s">
        <v>94</v>
      </c>
      <c r="H4">
        <f>COUNTIF(F8:F15,"N/A")</f>
      </c>
    </row>
    <row r="5" spans="1:8" x14ac:dyDescent="0.25">
      <c r="A5" s="4" t="s">
        <v>95</v>
      </c>
      <c r="B5" s="11">
        <f>IFERROR((B4+0.5*D4)/(B4+D4+F4),"")</f>
      </c>
      <c r="C5" s="4" t="s">
        <v>96</v>
      </c>
      <c r="D5">
        <f>IF(B5="","",IF(B5&gt;=0.9,"Green",IF(B5&gt;=0.7,"Amber","Red")))</f>
      </c>
      <c r="E5" s="4" t="s">
        <v>104</v>
      </c>
      <c r="F5">
        <f>COUNTA(B8:B15)-COUNTA(F8:F15)</f>
      </c>
      <c r="G5" t="s">
        <v>2</v>
      </c>
      <c r="H5" t="s">
        <v>2</v>
      </c>
    </row>
    <row r="7" ht="30" customHeight="1" spans="1:8" x14ac:dyDescent="0.25">
      <c r="A7" s="7" t="s">
        <v>32</v>
      </c>
      <c r="B7" s="7" t="s">
        <v>105</v>
      </c>
      <c r="C7" s="7" t="s">
        <v>106</v>
      </c>
      <c r="D7" s="7" t="s">
        <v>107</v>
      </c>
      <c r="E7" s="7" t="s">
        <v>108</v>
      </c>
      <c r="F7" s="7" t="s">
        <v>109</v>
      </c>
      <c r="G7" s="7" t="s">
        <v>110</v>
      </c>
      <c r="H7" s="7" t="s">
        <v>111</v>
      </c>
    </row>
    <row r="8" spans="1:8" s="3" customFormat="1" x14ac:dyDescent="0.25">
      <c r="A8" s="3">
        <v>1</v>
      </c>
      <c r="B8" s="3" t="s">
        <v>278</v>
      </c>
      <c r="C8" s="3" t="s">
        <v>279</v>
      </c>
      <c r="D8" s="3" t="s">
        <v>280</v>
      </c>
      <c r="E8" s="3" t="s">
        <v>114</v>
      </c>
      <c r="F8" s="8"/>
      <c r="G8" s="8"/>
      <c r="H8" s="3">
        <f>IF(OR(F8="No",F8="Partly"),"Yes","")</f>
      </c>
    </row>
    <row r="9" spans="1:8" s="3" customFormat="1" x14ac:dyDescent="0.25">
      <c r="A9" s="3">
        <v>2</v>
      </c>
      <c r="B9" s="3" t="s">
        <v>281</v>
      </c>
      <c r="C9" s="3" t="s">
        <v>279</v>
      </c>
      <c r="D9" s="3" t="s">
        <v>282</v>
      </c>
      <c r="E9" s="3" t="s">
        <v>114</v>
      </c>
      <c r="F9" s="8"/>
      <c r="G9" s="8"/>
      <c r="H9" s="3">
        <f>IF(OR(F9="No",F9="Partly"),"Yes","")</f>
      </c>
    </row>
    <row r="10" spans="1:8" s="3" customFormat="1" x14ac:dyDescent="0.25">
      <c r="A10" s="3">
        <v>3</v>
      </c>
      <c r="B10" s="3" t="s">
        <v>283</v>
      </c>
      <c r="C10" s="3" t="s">
        <v>279</v>
      </c>
      <c r="D10" s="3" t="s">
        <v>284</v>
      </c>
      <c r="E10" s="3" t="s">
        <v>114</v>
      </c>
      <c r="F10" s="8"/>
      <c r="G10" s="8"/>
      <c r="H10" s="3">
        <f>IF(OR(F10="No",F10="Partly"),"Yes","")</f>
      </c>
    </row>
    <row r="11" spans="1:8" s="3" customFormat="1" x14ac:dyDescent="0.25">
      <c r="A11" s="3">
        <v>4</v>
      </c>
      <c r="B11" s="3" t="s">
        <v>285</v>
      </c>
      <c r="C11" s="3" t="s">
        <v>279</v>
      </c>
      <c r="D11" s="3" t="s">
        <v>286</v>
      </c>
      <c r="E11" s="3" t="s">
        <v>114</v>
      </c>
      <c r="F11" s="8"/>
      <c r="G11" s="8"/>
      <c r="H11" s="3">
        <f>IF(OR(F11="No",F11="Partly"),"Yes","")</f>
      </c>
    </row>
    <row r="12" spans="1:8" s="3" customFormat="1" x14ac:dyDescent="0.25">
      <c r="A12" s="3">
        <v>5</v>
      </c>
      <c r="B12" s="3" t="s">
        <v>287</v>
      </c>
      <c r="C12" s="3" t="s">
        <v>155</v>
      </c>
      <c r="D12" s="3" t="s">
        <v>288</v>
      </c>
      <c r="E12" s="3" t="s">
        <v>114</v>
      </c>
      <c r="F12" s="8"/>
      <c r="G12" s="8"/>
      <c r="H12" s="3">
        <f>IF(OR(F12="No",F12="Partly"),"Yes","")</f>
      </c>
    </row>
    <row r="13" spans="1:8" s="3" customFormat="1" x14ac:dyDescent="0.25">
      <c r="A13" s="3">
        <v>6</v>
      </c>
      <c r="B13" s="3" t="s">
        <v>289</v>
      </c>
      <c r="C13" s="3" t="s">
        <v>129</v>
      </c>
      <c r="D13" s="3" t="s">
        <v>290</v>
      </c>
      <c r="E13" s="3" t="s">
        <v>114</v>
      </c>
      <c r="F13" s="8"/>
      <c r="G13" s="8"/>
      <c r="H13" s="3">
        <f>IF(OR(F13="No",F13="Partly"),"Yes","")</f>
      </c>
    </row>
    <row r="14" spans="1:8" s="3" customFormat="1" x14ac:dyDescent="0.25">
      <c r="A14" s="3">
        <v>7</v>
      </c>
      <c r="B14" s="3" t="s">
        <v>291</v>
      </c>
      <c r="C14" s="3" t="s">
        <v>155</v>
      </c>
      <c r="D14" s="3" t="s">
        <v>292</v>
      </c>
      <c r="E14" s="3" t="s">
        <v>114</v>
      </c>
      <c r="F14" s="8"/>
      <c r="G14" s="8"/>
      <c r="H14" s="3">
        <f>IF(OR(F14="No",F14="Partly"),"Yes","")</f>
      </c>
    </row>
    <row r="15" spans="1:8" s="3" customFormat="1" x14ac:dyDescent="0.25">
      <c r="A15" s="3">
        <v>8</v>
      </c>
      <c r="B15" s="3" t="s">
        <v>293</v>
      </c>
      <c r="C15" s="3" t="s">
        <v>279</v>
      </c>
      <c r="D15" s="3" t="s">
        <v>294</v>
      </c>
      <c r="E15" s="3" t="s">
        <v>114</v>
      </c>
      <c r="F15" s="8"/>
      <c r="G15" s="8"/>
      <c r="H15" s="3">
        <f>IF(OR(F15="No",F15="Partly"),"Yes","")</f>
      </c>
    </row>
  </sheetData>
  <mergeCells count="1">
    <mergeCell ref="A2:H2"/>
  </mergeCells>
  <conditionalFormatting sqref="D5">
    <cfRule type="cellIs" dxfId="56" priority="1" operator="equal">
      <formula>"Green"</formula>
    </cfRule>
  </conditionalFormatting>
  <conditionalFormatting sqref="D5">
    <cfRule type="cellIs" dxfId="57" priority="2" operator="equal">
      <formula>"Amber"</formula>
    </cfRule>
  </conditionalFormatting>
  <conditionalFormatting sqref="D5">
    <cfRule type="cellIs" dxfId="58" priority="3" operator="equal">
      <formula>"Red"</formula>
    </cfRule>
  </conditionalFormatting>
  <conditionalFormatting sqref="F8:F15">
    <cfRule type="cellIs" dxfId="59" priority="4" operator="equal">
      <formula>"Yes"</formula>
    </cfRule>
  </conditionalFormatting>
  <conditionalFormatting sqref="F8:F15">
    <cfRule type="cellIs" dxfId="60" priority="5" operator="equal">
      <formula>"Partly"</formula>
    </cfRule>
  </conditionalFormatting>
  <conditionalFormatting sqref="F8:F15">
    <cfRule type="cellIs" dxfId="61" priority="6" operator="equal">
      <formula>"No"</formula>
    </cfRule>
  </conditionalFormatting>
  <conditionalFormatting sqref="H8:H15">
    <cfRule type="cellIs" dxfId="62" priority="7" operator="equal">
      <formula>"Yes"</formula>
    </cfRule>
  </conditionalFormatting>
  <dataValidations count="2">
    <dataValidation type="list" allowBlank="1" sqref="F10:F15">
      <formula1>"Yes,Partly,No,N/A"</formula1>
    </dataValidation>
    <dataValidation type="list" allowBlank="1" sqref="F8:F15">
      <formula1>"Yes,Partly,No,N/A"</formula1>
    </dataValidation>
  </dataValidations>
  <pageSetup orientation="landscape" fitToWidth="1"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workbookViewId="0">
      <pane ySplit="7" topLeftCell="A8" activePane="bottomLeft" state="frozen"/>
      <selection pane="bottomLeft"/>
    </sheetView>
  </sheetViews>
  <sheetFormatPr defaultRowHeight="15" outlineLevelRow="0" outlineLevelCol="0" x14ac:dyDescent="55"/>
  <cols>
    <col min="1" max="1" width="5" customWidth="1"/>
    <col min="2" max="2" width="70" customWidth="1"/>
    <col min="3" max="3" width="28" customWidth="1"/>
    <col min="4" max="4" width="38" customWidth="1"/>
    <col min="5" max="5" width="18" customWidth="1"/>
    <col min="6" max="6" width="12" customWidth="1"/>
    <col min="7" max="7" width="44" customWidth="1"/>
    <col min="8" max="8" width="14" customWidth="1"/>
  </cols>
  <sheetData>
    <row r="1" spans="1:1" s="6" customFormat="1" x14ac:dyDescent="0.25">
      <c r="A1" s="6" t="s">
        <v>295</v>
      </c>
    </row>
    <row r="2" ht="34" customHeight="1" spans="1:8" s="3" customFormat="1" x14ac:dyDescent="0.25">
      <c r="A2" s="3" t="s">
        <v>296</v>
      </c>
      <c r="B2" s="3"/>
      <c r="C2" s="3"/>
      <c r="D2" s="3"/>
      <c r="E2" s="3"/>
      <c r="F2" s="3"/>
      <c r="G2" s="3"/>
      <c r="H2" s="3"/>
    </row>
    <row r="3" spans="1:8" x14ac:dyDescent="0.25">
      <c r="A3" s="4" t="s">
        <v>101</v>
      </c>
      <c r="B3" s="13" t="s">
        <v>2</v>
      </c>
      <c r="C3" s="4" t="s">
        <v>102</v>
      </c>
      <c r="D3" s="14" t="s">
        <v>2</v>
      </c>
      <c r="E3" s="4" t="s">
        <v>103</v>
      </c>
      <c r="F3" s="14" t="s">
        <v>2</v>
      </c>
      <c r="G3" t="s">
        <v>2</v>
      </c>
      <c r="H3" t="s">
        <v>2</v>
      </c>
    </row>
    <row r="4" spans="1:8" x14ac:dyDescent="0.25">
      <c r="A4" s="4" t="s">
        <v>91</v>
      </c>
      <c r="B4">
        <f>COUNTIF(F8:F17,"Yes")</f>
      </c>
      <c r="C4" s="4" t="s">
        <v>92</v>
      </c>
      <c r="D4">
        <f>COUNTIF(F8:F17,"Partly")</f>
      </c>
      <c r="E4" s="4" t="s">
        <v>93</v>
      </c>
      <c r="F4">
        <f>COUNTIF(F8:F17,"No")</f>
      </c>
      <c r="G4" s="4" t="s">
        <v>94</v>
      </c>
      <c r="H4">
        <f>COUNTIF(F8:F17,"N/A")</f>
      </c>
    </row>
    <row r="5" spans="1:8" x14ac:dyDescent="0.25">
      <c r="A5" s="4" t="s">
        <v>95</v>
      </c>
      <c r="B5" s="11">
        <f>IFERROR((B4+0.5*D4)/(B4+D4+F4),"")</f>
      </c>
      <c r="C5" s="4" t="s">
        <v>96</v>
      </c>
      <c r="D5">
        <f>IF(B5="","",IF(B5&gt;=0.9,"Green",IF(B5&gt;=0.7,"Amber","Red")))</f>
      </c>
      <c r="E5" s="4" t="s">
        <v>104</v>
      </c>
      <c r="F5">
        <f>COUNTA(B8:B17)-COUNTA(F8:F17)</f>
      </c>
      <c r="G5" t="s">
        <v>2</v>
      </c>
      <c r="H5" t="s">
        <v>2</v>
      </c>
    </row>
    <row r="7" ht="30" customHeight="1" spans="1:8" x14ac:dyDescent="0.25">
      <c r="A7" s="7" t="s">
        <v>32</v>
      </c>
      <c r="B7" s="7" t="s">
        <v>105</v>
      </c>
      <c r="C7" s="7" t="s">
        <v>106</v>
      </c>
      <c r="D7" s="7" t="s">
        <v>107</v>
      </c>
      <c r="E7" s="7" t="s">
        <v>108</v>
      </c>
      <c r="F7" s="7" t="s">
        <v>109</v>
      </c>
      <c r="G7" s="7" t="s">
        <v>110</v>
      </c>
      <c r="H7" s="7" t="s">
        <v>111</v>
      </c>
    </row>
    <row r="8" spans="1:8" s="3" customFormat="1" x14ac:dyDescent="0.25">
      <c r="A8" s="3">
        <v>1</v>
      </c>
      <c r="B8" s="3" t="s">
        <v>297</v>
      </c>
      <c r="C8" s="3" t="s">
        <v>132</v>
      </c>
      <c r="D8" s="3" t="s">
        <v>298</v>
      </c>
      <c r="E8" s="3" t="s">
        <v>114</v>
      </c>
      <c r="F8" s="8"/>
      <c r="G8" s="8"/>
      <c r="H8" s="3">
        <f>IF(OR(F8="No",F8="Partly"),"Yes","")</f>
      </c>
    </row>
    <row r="9" spans="1:8" s="3" customFormat="1" x14ac:dyDescent="0.25">
      <c r="A9" s="3">
        <v>2</v>
      </c>
      <c r="B9" s="3" t="s">
        <v>299</v>
      </c>
      <c r="C9" s="3" t="s">
        <v>132</v>
      </c>
      <c r="D9" s="3" t="s">
        <v>300</v>
      </c>
      <c r="E9" s="3" t="s">
        <v>114</v>
      </c>
      <c r="F9" s="8"/>
      <c r="G9" s="8"/>
      <c r="H9" s="3">
        <f>IF(OR(F9="No",F9="Partly"),"Yes","")</f>
      </c>
    </row>
    <row r="10" spans="1:8" s="3" customFormat="1" x14ac:dyDescent="0.25">
      <c r="A10" s="3">
        <v>3</v>
      </c>
      <c r="B10" s="3" t="s">
        <v>301</v>
      </c>
      <c r="C10" s="3" t="s">
        <v>61</v>
      </c>
      <c r="D10" s="3" t="s">
        <v>302</v>
      </c>
      <c r="E10" s="3" t="s">
        <v>121</v>
      </c>
      <c r="F10" s="8"/>
      <c r="G10" s="8"/>
      <c r="H10" s="3">
        <f>IF(OR(F10="No",F10="Partly"),"Yes","")</f>
      </c>
    </row>
    <row r="11" spans="1:8" s="3" customFormat="1" x14ac:dyDescent="0.25">
      <c r="A11" s="3">
        <v>4</v>
      </c>
      <c r="B11" s="3" t="s">
        <v>303</v>
      </c>
      <c r="C11" s="3" t="s">
        <v>61</v>
      </c>
      <c r="D11" s="3" t="s">
        <v>304</v>
      </c>
      <c r="E11" s="3" t="s">
        <v>121</v>
      </c>
      <c r="F11" s="8"/>
      <c r="G11" s="8"/>
      <c r="H11" s="3">
        <f>IF(OR(F11="No",F11="Partly"),"Yes","")</f>
      </c>
    </row>
    <row r="12" spans="1:8" s="3" customFormat="1" x14ac:dyDescent="0.25">
      <c r="A12" s="3">
        <v>5</v>
      </c>
      <c r="B12" s="3" t="s">
        <v>305</v>
      </c>
      <c r="C12" s="3" t="s">
        <v>61</v>
      </c>
      <c r="D12" s="3" t="s">
        <v>306</v>
      </c>
      <c r="E12" s="3" t="s">
        <v>121</v>
      </c>
      <c r="F12" s="8"/>
      <c r="G12" s="8"/>
      <c r="H12" s="3">
        <f>IF(OR(F12="No",F12="Partly"),"Yes","")</f>
      </c>
    </row>
    <row r="13" spans="1:8" s="3" customFormat="1" x14ac:dyDescent="0.25">
      <c r="A13" s="3">
        <v>6</v>
      </c>
      <c r="B13" s="3" t="s">
        <v>307</v>
      </c>
      <c r="C13" s="3" t="s">
        <v>155</v>
      </c>
      <c r="D13" s="3" t="s">
        <v>308</v>
      </c>
      <c r="E13" s="3" t="s">
        <v>121</v>
      </c>
      <c r="F13" s="8"/>
      <c r="G13" s="8"/>
      <c r="H13" s="3">
        <f>IF(OR(F13="No",F13="Partly"),"Yes","")</f>
      </c>
    </row>
    <row r="14" spans="1:8" s="3" customFormat="1" x14ac:dyDescent="0.25">
      <c r="A14" s="3">
        <v>7</v>
      </c>
      <c r="B14" s="3" t="s">
        <v>309</v>
      </c>
      <c r="C14" s="3" t="s">
        <v>61</v>
      </c>
      <c r="D14" s="3" t="s">
        <v>310</v>
      </c>
      <c r="E14" s="3" t="s">
        <v>114</v>
      </c>
      <c r="F14" s="8"/>
      <c r="G14" s="8"/>
      <c r="H14" s="3">
        <f>IF(OR(F14="No",F14="Partly"),"Yes","")</f>
      </c>
    </row>
    <row r="15" spans="1:8" s="3" customFormat="1" x14ac:dyDescent="0.25">
      <c r="A15" s="3">
        <v>8</v>
      </c>
      <c r="B15" s="3" t="s">
        <v>311</v>
      </c>
      <c r="C15" s="3" t="s">
        <v>132</v>
      </c>
      <c r="D15" s="3" t="s">
        <v>312</v>
      </c>
      <c r="E15" s="3" t="s">
        <v>114</v>
      </c>
      <c r="F15" s="8"/>
      <c r="G15" s="8"/>
      <c r="H15" s="3">
        <f>IF(OR(F15="No",F15="Partly"),"Yes","")</f>
      </c>
    </row>
    <row r="16" spans="1:8" s="3" customFormat="1" x14ac:dyDescent="0.25">
      <c r="A16" s="3">
        <v>9</v>
      </c>
      <c r="B16" s="3" t="s">
        <v>313</v>
      </c>
      <c r="C16" s="3" t="s">
        <v>64</v>
      </c>
      <c r="D16" s="3" t="s">
        <v>314</v>
      </c>
      <c r="E16" s="3" t="s">
        <v>114</v>
      </c>
      <c r="F16" s="8"/>
      <c r="G16" s="8"/>
      <c r="H16" s="3">
        <f>IF(OR(F16="No",F16="Partly"),"Yes","")</f>
      </c>
    </row>
    <row r="17" spans="1:8" s="3" customFormat="1" x14ac:dyDescent="0.25">
      <c r="A17" s="3">
        <v>10</v>
      </c>
      <c r="B17" s="3" t="s">
        <v>315</v>
      </c>
      <c r="C17" s="3" t="s">
        <v>61</v>
      </c>
      <c r="D17" s="3" t="s">
        <v>316</v>
      </c>
      <c r="E17" s="3" t="s">
        <v>138</v>
      </c>
      <c r="F17" s="8"/>
      <c r="G17" s="8"/>
      <c r="H17" s="3">
        <f>IF(OR(F17="No",F17="Partly"),"Yes","")</f>
      </c>
    </row>
  </sheetData>
  <mergeCells count="1">
    <mergeCell ref="A2:H2"/>
  </mergeCells>
  <conditionalFormatting sqref="D5">
    <cfRule type="cellIs" dxfId="63" priority="1" operator="equal">
      <formula>"Green"</formula>
    </cfRule>
  </conditionalFormatting>
  <conditionalFormatting sqref="D5">
    <cfRule type="cellIs" dxfId="64" priority="2" operator="equal">
      <formula>"Amber"</formula>
    </cfRule>
  </conditionalFormatting>
  <conditionalFormatting sqref="D5">
    <cfRule type="cellIs" dxfId="65" priority="3" operator="equal">
      <formula>"Red"</formula>
    </cfRule>
  </conditionalFormatting>
  <conditionalFormatting sqref="F8:F17">
    <cfRule type="cellIs" dxfId="66" priority="4" operator="equal">
      <formula>"Yes"</formula>
    </cfRule>
  </conditionalFormatting>
  <conditionalFormatting sqref="F8:F17">
    <cfRule type="cellIs" dxfId="67" priority="5" operator="equal">
      <formula>"Partly"</formula>
    </cfRule>
  </conditionalFormatting>
  <conditionalFormatting sqref="F8:F17">
    <cfRule type="cellIs" dxfId="68" priority="6" operator="equal">
      <formula>"No"</formula>
    </cfRule>
  </conditionalFormatting>
  <conditionalFormatting sqref="H8:H17">
    <cfRule type="cellIs" dxfId="69" priority="7" operator="equal">
      <formula>"Yes"</formula>
    </cfRule>
  </conditionalFormatting>
  <dataValidations count="2">
    <dataValidation type="list" allowBlank="1" sqref="F10:F17">
      <formula1>"Yes,Partly,No,N/A"</formula1>
    </dataValidation>
    <dataValidation type="list" allowBlank="1" sqref="F8:F17">
      <formula1>"Yes,Partly,No,N/A"</formula1>
    </dataValidation>
  </dataValidations>
  <pageSetup orientation="landscape" fitToWidth="1" fitToHeight="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workbookViewId="0">
      <pane ySplit="7" topLeftCell="A8" activePane="bottomLeft" state="frozen"/>
      <selection pane="bottomLeft"/>
    </sheetView>
  </sheetViews>
  <sheetFormatPr defaultRowHeight="15" outlineLevelRow="0" outlineLevelCol="0" x14ac:dyDescent="55"/>
  <cols>
    <col min="1" max="1" width="5" customWidth="1"/>
    <col min="2" max="2" width="70" customWidth="1"/>
    <col min="3" max="3" width="28" customWidth="1"/>
    <col min="4" max="4" width="38" customWidth="1"/>
    <col min="5" max="5" width="18" customWidth="1"/>
    <col min="6" max="6" width="12" customWidth="1"/>
    <col min="7" max="7" width="44" customWidth="1"/>
    <col min="8" max="8" width="14" customWidth="1"/>
  </cols>
  <sheetData>
    <row r="1" spans="1:1" s="6" customFormat="1" x14ac:dyDescent="0.25">
      <c r="A1" s="6" t="s">
        <v>317</v>
      </c>
    </row>
    <row r="2" ht="34" customHeight="1" spans="1:8" s="3" customFormat="1" x14ac:dyDescent="0.25">
      <c r="A2" s="3" t="s">
        <v>318</v>
      </c>
      <c r="B2" s="3"/>
      <c r="C2" s="3"/>
      <c r="D2" s="3"/>
      <c r="E2" s="3"/>
      <c r="F2" s="3"/>
      <c r="G2" s="3"/>
      <c r="H2" s="3"/>
    </row>
    <row r="3" spans="1:8" x14ac:dyDescent="0.25">
      <c r="A3" s="4" t="s">
        <v>101</v>
      </c>
      <c r="B3" s="13" t="s">
        <v>2</v>
      </c>
      <c r="C3" s="4" t="s">
        <v>102</v>
      </c>
      <c r="D3" s="14" t="s">
        <v>2</v>
      </c>
      <c r="E3" s="4" t="s">
        <v>103</v>
      </c>
      <c r="F3" s="14" t="s">
        <v>2</v>
      </c>
      <c r="G3" t="s">
        <v>2</v>
      </c>
      <c r="H3" t="s">
        <v>2</v>
      </c>
    </row>
    <row r="4" spans="1:8" x14ac:dyDescent="0.25">
      <c r="A4" s="4" t="s">
        <v>91</v>
      </c>
      <c r="B4">
        <f>COUNTIF(F8:F17,"Yes")</f>
      </c>
      <c r="C4" s="4" t="s">
        <v>92</v>
      </c>
      <c r="D4">
        <f>COUNTIF(F8:F17,"Partly")</f>
      </c>
      <c r="E4" s="4" t="s">
        <v>93</v>
      </c>
      <c r="F4">
        <f>COUNTIF(F8:F17,"No")</f>
      </c>
      <c r="G4" s="4" t="s">
        <v>94</v>
      </c>
      <c r="H4">
        <f>COUNTIF(F8:F17,"N/A")</f>
      </c>
    </row>
    <row r="5" spans="1:8" x14ac:dyDescent="0.25">
      <c r="A5" s="4" t="s">
        <v>95</v>
      </c>
      <c r="B5" s="11">
        <f>IFERROR((B4+0.5*D4)/(B4+D4+F4),"")</f>
      </c>
      <c r="C5" s="4" t="s">
        <v>96</v>
      </c>
      <c r="D5">
        <f>IF(B5="","",IF(B5&gt;=0.9,"Green",IF(B5&gt;=0.7,"Amber","Red")))</f>
      </c>
      <c r="E5" s="4" t="s">
        <v>104</v>
      </c>
      <c r="F5">
        <f>COUNTA(B8:B17)-COUNTA(F8:F17)</f>
      </c>
      <c r="G5" t="s">
        <v>2</v>
      </c>
      <c r="H5" t="s">
        <v>2</v>
      </c>
    </row>
    <row r="7" ht="30" customHeight="1" spans="1:8" x14ac:dyDescent="0.25">
      <c r="A7" s="7" t="s">
        <v>32</v>
      </c>
      <c r="B7" s="7" t="s">
        <v>105</v>
      </c>
      <c r="C7" s="7" t="s">
        <v>106</v>
      </c>
      <c r="D7" s="7" t="s">
        <v>107</v>
      </c>
      <c r="E7" s="7" t="s">
        <v>108</v>
      </c>
      <c r="F7" s="7" t="s">
        <v>109</v>
      </c>
      <c r="G7" s="7" t="s">
        <v>110</v>
      </c>
      <c r="H7" s="7" t="s">
        <v>111</v>
      </c>
    </row>
    <row r="8" spans="1:8" s="3" customFormat="1" x14ac:dyDescent="0.25">
      <c r="A8" s="3">
        <v>1</v>
      </c>
      <c r="B8" s="3" t="s">
        <v>319</v>
      </c>
      <c r="C8" s="3" t="s">
        <v>320</v>
      </c>
      <c r="D8" s="3" t="s">
        <v>321</v>
      </c>
      <c r="E8" s="3" t="s">
        <v>114</v>
      </c>
      <c r="F8" s="8"/>
      <c r="G8" s="8"/>
      <c r="H8" s="3">
        <f>IF(OR(F8="No",F8="Partly"),"Yes","")</f>
      </c>
    </row>
    <row r="9" spans="1:8" s="3" customFormat="1" x14ac:dyDescent="0.25">
      <c r="A9" s="3">
        <v>2</v>
      </c>
      <c r="B9" s="3" t="s">
        <v>322</v>
      </c>
      <c r="C9" s="3" t="s">
        <v>320</v>
      </c>
      <c r="D9" s="3" t="s">
        <v>323</v>
      </c>
      <c r="E9" s="3" t="s">
        <v>114</v>
      </c>
      <c r="F9" s="8"/>
      <c r="G9" s="8"/>
      <c r="H9" s="3">
        <f>IF(OR(F9="No",F9="Partly"),"Yes","")</f>
      </c>
    </row>
    <row r="10" spans="1:8" s="3" customFormat="1" x14ac:dyDescent="0.25">
      <c r="A10" s="3">
        <v>3</v>
      </c>
      <c r="B10" s="3" t="s">
        <v>324</v>
      </c>
      <c r="C10" s="3" t="s">
        <v>320</v>
      </c>
      <c r="D10" s="3" t="s">
        <v>325</v>
      </c>
      <c r="E10" s="3" t="s">
        <v>114</v>
      </c>
      <c r="F10" s="8"/>
      <c r="G10" s="8"/>
      <c r="H10" s="3">
        <f>IF(OR(F10="No",F10="Partly"),"Yes","")</f>
      </c>
    </row>
    <row r="11" spans="1:8" s="3" customFormat="1" x14ac:dyDescent="0.25">
      <c r="A11" s="3">
        <v>4</v>
      </c>
      <c r="B11" s="3" t="s">
        <v>326</v>
      </c>
      <c r="C11" s="3" t="s">
        <v>320</v>
      </c>
      <c r="D11" s="3" t="s">
        <v>327</v>
      </c>
      <c r="E11" s="3" t="s">
        <v>114</v>
      </c>
      <c r="F11" s="8"/>
      <c r="G11" s="8"/>
      <c r="H11" s="3">
        <f>IF(OR(F11="No",F11="Partly"),"Yes","")</f>
      </c>
    </row>
    <row r="12" spans="1:8" s="3" customFormat="1" x14ac:dyDescent="0.25">
      <c r="A12" s="3">
        <v>5</v>
      </c>
      <c r="B12" s="3" t="s">
        <v>328</v>
      </c>
      <c r="C12" s="3" t="s">
        <v>320</v>
      </c>
      <c r="D12" s="3" t="s">
        <v>329</v>
      </c>
      <c r="E12" s="3" t="s">
        <v>114</v>
      </c>
      <c r="F12" s="8"/>
      <c r="G12" s="8"/>
      <c r="H12" s="3">
        <f>IF(OR(F12="No",F12="Partly"),"Yes","")</f>
      </c>
    </row>
    <row r="13" spans="1:8" s="3" customFormat="1" x14ac:dyDescent="0.25">
      <c r="A13" s="3">
        <v>6</v>
      </c>
      <c r="B13" s="3" t="s">
        <v>330</v>
      </c>
      <c r="C13" s="3" t="s">
        <v>320</v>
      </c>
      <c r="D13" s="3" t="s">
        <v>331</v>
      </c>
      <c r="E13" s="3" t="s">
        <v>114</v>
      </c>
      <c r="F13" s="8"/>
      <c r="G13" s="8"/>
      <c r="H13" s="3">
        <f>IF(OR(F13="No",F13="Partly"),"Yes","")</f>
      </c>
    </row>
    <row r="14" spans="1:8" s="3" customFormat="1" x14ac:dyDescent="0.25">
      <c r="A14" s="3">
        <v>7</v>
      </c>
      <c r="B14" s="3" t="s">
        <v>332</v>
      </c>
      <c r="C14" s="3" t="s">
        <v>320</v>
      </c>
      <c r="D14" s="3" t="s">
        <v>333</v>
      </c>
      <c r="E14" s="3" t="s">
        <v>114</v>
      </c>
      <c r="F14" s="8"/>
      <c r="G14" s="8"/>
      <c r="H14" s="3">
        <f>IF(OR(F14="No",F14="Partly"),"Yes","")</f>
      </c>
    </row>
    <row r="15" spans="1:8" s="3" customFormat="1" x14ac:dyDescent="0.25">
      <c r="A15" s="3">
        <v>8</v>
      </c>
      <c r="B15" s="3" t="s">
        <v>334</v>
      </c>
      <c r="C15" s="3" t="s">
        <v>320</v>
      </c>
      <c r="D15" s="3" t="s">
        <v>335</v>
      </c>
      <c r="E15" s="3" t="s">
        <v>114</v>
      </c>
      <c r="F15" s="8"/>
      <c r="G15" s="8"/>
      <c r="H15" s="3">
        <f>IF(OR(F15="No",F15="Partly"),"Yes","")</f>
      </c>
    </row>
    <row r="16" spans="1:8" s="3" customFormat="1" x14ac:dyDescent="0.25">
      <c r="A16" s="3">
        <v>9</v>
      </c>
      <c r="B16" s="3" t="s">
        <v>336</v>
      </c>
      <c r="C16" s="3" t="s">
        <v>337</v>
      </c>
      <c r="D16" s="3" t="s">
        <v>338</v>
      </c>
      <c r="E16" s="3" t="s">
        <v>114</v>
      </c>
      <c r="F16" s="8"/>
      <c r="G16" s="8"/>
      <c r="H16" s="3">
        <f>IF(OR(F16="No",F16="Partly"),"Yes","")</f>
      </c>
    </row>
    <row r="17" spans="1:8" s="3" customFormat="1" x14ac:dyDescent="0.25">
      <c r="A17" s="3">
        <v>10</v>
      </c>
      <c r="B17" s="3" t="s">
        <v>339</v>
      </c>
      <c r="C17" s="3" t="s">
        <v>155</v>
      </c>
      <c r="D17" s="3" t="s">
        <v>340</v>
      </c>
      <c r="E17" s="3" t="s">
        <v>114</v>
      </c>
      <c r="F17" s="8"/>
      <c r="G17" s="8"/>
      <c r="H17" s="3">
        <f>IF(OR(F17="No",F17="Partly"),"Yes","")</f>
      </c>
    </row>
  </sheetData>
  <mergeCells count="1">
    <mergeCell ref="A2:H2"/>
  </mergeCells>
  <conditionalFormatting sqref="D5">
    <cfRule type="cellIs" dxfId="70" priority="1" operator="equal">
      <formula>"Green"</formula>
    </cfRule>
  </conditionalFormatting>
  <conditionalFormatting sqref="D5">
    <cfRule type="cellIs" dxfId="71" priority="2" operator="equal">
      <formula>"Amber"</formula>
    </cfRule>
  </conditionalFormatting>
  <conditionalFormatting sqref="D5">
    <cfRule type="cellIs" dxfId="72" priority="3" operator="equal">
      <formula>"Red"</formula>
    </cfRule>
  </conditionalFormatting>
  <conditionalFormatting sqref="F8:F17">
    <cfRule type="cellIs" dxfId="73" priority="4" operator="equal">
      <formula>"Yes"</formula>
    </cfRule>
  </conditionalFormatting>
  <conditionalFormatting sqref="F8:F17">
    <cfRule type="cellIs" dxfId="74" priority="5" operator="equal">
      <formula>"Partly"</formula>
    </cfRule>
  </conditionalFormatting>
  <conditionalFormatting sqref="F8:F17">
    <cfRule type="cellIs" dxfId="75" priority="6" operator="equal">
      <formula>"No"</formula>
    </cfRule>
  </conditionalFormatting>
  <conditionalFormatting sqref="H8:H17">
    <cfRule type="cellIs" dxfId="76" priority="7" operator="equal">
      <formula>"Yes"</formula>
    </cfRule>
  </conditionalFormatting>
  <dataValidations count="2">
    <dataValidation type="list" allowBlank="1" sqref="F10:F17">
      <formula1>"Yes,Partly,No,N/A"</formula1>
    </dataValidation>
    <dataValidation type="list" allowBlank="1" sqref="F8:F17">
      <formula1>"Yes,Partly,No,N/A"</formula1>
    </dataValidation>
  </dataValidations>
  <pageSetup orientation="landscape" fitToWidth="1" fitToHeight="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
  <sheetViews>
    <sheetView workbookViewId="0">
      <pane ySplit="7" topLeftCell="A8" activePane="bottomLeft" state="frozen"/>
      <selection pane="bottomLeft"/>
    </sheetView>
  </sheetViews>
  <sheetFormatPr defaultRowHeight="15" outlineLevelRow="0" outlineLevelCol="0" x14ac:dyDescent="55"/>
  <cols>
    <col min="1" max="1" width="5" customWidth="1"/>
    <col min="2" max="2" width="70" customWidth="1"/>
    <col min="3" max="3" width="28" customWidth="1"/>
    <col min="4" max="4" width="38" customWidth="1"/>
    <col min="5" max="5" width="18" customWidth="1"/>
    <col min="6" max="6" width="12" customWidth="1"/>
    <col min="7" max="7" width="44" customWidth="1"/>
    <col min="8" max="8" width="14" customWidth="1"/>
  </cols>
  <sheetData>
    <row r="1" spans="1:1" s="6" customFormat="1" x14ac:dyDescent="0.25">
      <c r="A1" s="6" t="s">
        <v>341</v>
      </c>
    </row>
    <row r="2" ht="34" customHeight="1" spans="1:8" s="3" customFormat="1" x14ac:dyDescent="0.25">
      <c r="A2" s="3" t="s">
        <v>342</v>
      </c>
      <c r="B2" s="3"/>
      <c r="C2" s="3"/>
      <c r="D2" s="3"/>
      <c r="E2" s="3"/>
      <c r="F2" s="3"/>
      <c r="G2" s="3"/>
      <c r="H2" s="3"/>
    </row>
    <row r="3" spans="1:8" x14ac:dyDescent="0.25">
      <c r="A3" s="4" t="s">
        <v>101</v>
      </c>
      <c r="B3" s="13" t="s">
        <v>2</v>
      </c>
      <c r="C3" s="4" t="s">
        <v>102</v>
      </c>
      <c r="D3" s="14" t="s">
        <v>2</v>
      </c>
      <c r="E3" s="4" t="s">
        <v>103</v>
      </c>
      <c r="F3" s="14" t="s">
        <v>2</v>
      </c>
      <c r="G3" t="s">
        <v>2</v>
      </c>
      <c r="H3" t="s">
        <v>2</v>
      </c>
    </row>
    <row r="4" spans="1:8" x14ac:dyDescent="0.25">
      <c r="A4" s="4" t="s">
        <v>91</v>
      </c>
      <c r="B4">
        <f>COUNTIF(F8:F15,"Yes")</f>
      </c>
      <c r="C4" s="4" t="s">
        <v>92</v>
      </c>
      <c r="D4">
        <f>COUNTIF(F8:F15,"Partly")</f>
      </c>
      <c r="E4" s="4" t="s">
        <v>93</v>
      </c>
      <c r="F4">
        <f>COUNTIF(F8:F15,"No")</f>
      </c>
      <c r="G4" s="4" t="s">
        <v>94</v>
      </c>
      <c r="H4">
        <f>COUNTIF(F8:F15,"N/A")</f>
      </c>
    </row>
    <row r="5" spans="1:8" x14ac:dyDescent="0.25">
      <c r="A5" s="4" t="s">
        <v>95</v>
      </c>
      <c r="B5" s="11">
        <f>IFERROR((B4+0.5*D4)/(B4+D4+F4),"")</f>
      </c>
      <c r="C5" s="4" t="s">
        <v>96</v>
      </c>
      <c r="D5">
        <f>IF(B5="","",IF(B5&gt;=0.9,"Green",IF(B5&gt;=0.7,"Amber","Red")))</f>
      </c>
      <c r="E5" s="4" t="s">
        <v>104</v>
      </c>
      <c r="F5">
        <f>COUNTA(B8:B15)-COUNTA(F8:F15)</f>
      </c>
      <c r="G5" t="s">
        <v>2</v>
      </c>
      <c r="H5" t="s">
        <v>2</v>
      </c>
    </row>
    <row r="7" ht="30" customHeight="1" spans="1:8" x14ac:dyDescent="0.25">
      <c r="A7" s="7" t="s">
        <v>32</v>
      </c>
      <c r="B7" s="7" t="s">
        <v>105</v>
      </c>
      <c r="C7" s="7" t="s">
        <v>106</v>
      </c>
      <c r="D7" s="7" t="s">
        <v>107</v>
      </c>
      <c r="E7" s="7" t="s">
        <v>108</v>
      </c>
      <c r="F7" s="7" t="s">
        <v>109</v>
      </c>
      <c r="G7" s="7" t="s">
        <v>110</v>
      </c>
      <c r="H7" s="7" t="s">
        <v>111</v>
      </c>
    </row>
    <row r="8" spans="1:8" s="3" customFormat="1" x14ac:dyDescent="0.25">
      <c r="A8" s="3">
        <v>1</v>
      </c>
      <c r="B8" s="3" t="s">
        <v>343</v>
      </c>
      <c r="C8" s="3" t="s">
        <v>155</v>
      </c>
      <c r="D8" s="3" t="s">
        <v>344</v>
      </c>
      <c r="E8" s="3" t="s">
        <v>114</v>
      </c>
      <c r="F8" s="8"/>
      <c r="G8" s="8"/>
      <c r="H8" s="3">
        <f>IF(OR(F8="No",F8="Partly"),"Yes","")</f>
      </c>
    </row>
    <row r="9" spans="1:8" s="3" customFormat="1" x14ac:dyDescent="0.25">
      <c r="A9" s="3">
        <v>2</v>
      </c>
      <c r="B9" s="3" t="s">
        <v>345</v>
      </c>
      <c r="C9" s="3" t="s">
        <v>44</v>
      </c>
      <c r="D9" s="3" t="s">
        <v>346</v>
      </c>
      <c r="E9" s="3" t="s">
        <v>114</v>
      </c>
      <c r="F9" s="8"/>
      <c r="G9" s="8"/>
      <c r="H9" s="3">
        <f>IF(OR(F9="No",F9="Partly"),"Yes","")</f>
      </c>
    </row>
    <row r="10" spans="1:8" s="3" customFormat="1" x14ac:dyDescent="0.25">
      <c r="A10" s="3">
        <v>3</v>
      </c>
      <c r="B10" s="3" t="s">
        <v>347</v>
      </c>
      <c r="C10" s="3" t="s">
        <v>44</v>
      </c>
      <c r="D10" s="3" t="s">
        <v>348</v>
      </c>
      <c r="E10" s="3" t="s">
        <v>114</v>
      </c>
      <c r="F10" s="8"/>
      <c r="G10" s="8"/>
      <c r="H10" s="3">
        <f>IF(OR(F10="No",F10="Partly"),"Yes","")</f>
      </c>
    </row>
    <row r="11" spans="1:8" s="3" customFormat="1" x14ac:dyDescent="0.25">
      <c r="A11" s="3">
        <v>4</v>
      </c>
      <c r="B11" s="3" t="s">
        <v>349</v>
      </c>
      <c r="C11" s="3" t="s">
        <v>44</v>
      </c>
      <c r="D11" s="3" t="s">
        <v>350</v>
      </c>
      <c r="E11" s="3" t="s">
        <v>114</v>
      </c>
      <c r="F11" s="8"/>
      <c r="G11" s="8"/>
      <c r="H11" s="3">
        <f>IF(OR(F11="No",F11="Partly"),"Yes","")</f>
      </c>
    </row>
    <row r="12" spans="1:8" s="3" customFormat="1" x14ac:dyDescent="0.25">
      <c r="A12" s="3">
        <v>5</v>
      </c>
      <c r="B12" s="3" t="s">
        <v>351</v>
      </c>
      <c r="C12" s="3" t="s">
        <v>44</v>
      </c>
      <c r="D12" s="3" t="s">
        <v>352</v>
      </c>
      <c r="E12" s="3" t="s">
        <v>114</v>
      </c>
      <c r="F12" s="8"/>
      <c r="G12" s="8"/>
      <c r="H12" s="3">
        <f>IF(OR(F12="No",F12="Partly"),"Yes","")</f>
      </c>
    </row>
    <row r="13" spans="1:8" s="3" customFormat="1" x14ac:dyDescent="0.25">
      <c r="A13" s="3">
        <v>6</v>
      </c>
      <c r="B13" s="3" t="s">
        <v>353</v>
      </c>
      <c r="C13" s="3" t="s">
        <v>44</v>
      </c>
      <c r="D13" s="3" t="s">
        <v>354</v>
      </c>
      <c r="E13" s="3" t="s">
        <v>121</v>
      </c>
      <c r="F13" s="8"/>
      <c r="G13" s="8"/>
      <c r="H13" s="3">
        <f>IF(OR(F13="No",F13="Partly"),"Yes","")</f>
      </c>
    </row>
    <row r="14" spans="1:8" s="3" customFormat="1" x14ac:dyDescent="0.25">
      <c r="A14" s="3">
        <v>7</v>
      </c>
      <c r="B14" s="3" t="s">
        <v>355</v>
      </c>
      <c r="C14" s="3" t="s">
        <v>44</v>
      </c>
      <c r="D14" s="3" t="s">
        <v>356</v>
      </c>
      <c r="E14" s="3" t="s">
        <v>138</v>
      </c>
      <c r="F14" s="8"/>
      <c r="G14" s="8"/>
      <c r="H14" s="3">
        <f>IF(OR(F14="No",F14="Partly"),"Yes","")</f>
      </c>
    </row>
    <row r="15" spans="1:8" s="3" customFormat="1" x14ac:dyDescent="0.25">
      <c r="A15" s="3">
        <v>8</v>
      </c>
      <c r="B15" s="3" t="s">
        <v>357</v>
      </c>
      <c r="C15" s="3" t="s">
        <v>155</v>
      </c>
      <c r="D15" s="3" t="s">
        <v>358</v>
      </c>
      <c r="E15" s="3" t="s">
        <v>114</v>
      </c>
      <c r="F15" s="8"/>
      <c r="G15" s="8"/>
      <c r="H15" s="3">
        <f>IF(OR(F15="No",F15="Partly"),"Yes","")</f>
      </c>
    </row>
  </sheetData>
  <mergeCells count="1">
    <mergeCell ref="A2:H2"/>
  </mergeCells>
  <conditionalFormatting sqref="D5">
    <cfRule type="cellIs" dxfId="77" priority="1" operator="equal">
      <formula>"Green"</formula>
    </cfRule>
  </conditionalFormatting>
  <conditionalFormatting sqref="D5">
    <cfRule type="cellIs" dxfId="78" priority="2" operator="equal">
      <formula>"Amber"</formula>
    </cfRule>
  </conditionalFormatting>
  <conditionalFormatting sqref="D5">
    <cfRule type="cellIs" dxfId="79" priority="3" operator="equal">
      <formula>"Red"</formula>
    </cfRule>
  </conditionalFormatting>
  <conditionalFormatting sqref="F8:F15">
    <cfRule type="cellIs" dxfId="80" priority="4" operator="equal">
      <formula>"Yes"</formula>
    </cfRule>
  </conditionalFormatting>
  <conditionalFormatting sqref="F8:F15">
    <cfRule type="cellIs" dxfId="81" priority="5" operator="equal">
      <formula>"Partly"</formula>
    </cfRule>
  </conditionalFormatting>
  <conditionalFormatting sqref="F8:F15">
    <cfRule type="cellIs" dxfId="82" priority="6" operator="equal">
      <formula>"No"</formula>
    </cfRule>
  </conditionalFormatting>
  <conditionalFormatting sqref="H8:H15">
    <cfRule type="cellIs" dxfId="83" priority="7" operator="equal">
      <formula>"Yes"</formula>
    </cfRule>
  </conditionalFormatting>
  <dataValidations count="2">
    <dataValidation type="list" allowBlank="1" sqref="F10:F15">
      <formula1>"Yes,Partly,No,N/A"</formula1>
    </dataValidation>
    <dataValidation type="list" allowBlank="1" sqref="F8:F15">
      <formula1>"Yes,Partly,No,N/A"</formula1>
    </dataValidation>
  </dataValidations>
  <pageSetup orientation="landscape" fitToWidth="1" fitToHeight="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
  <sheetViews>
    <sheetView workbookViewId="0">
      <pane ySplit="7" topLeftCell="A8" activePane="bottomLeft" state="frozen"/>
      <selection pane="bottomLeft"/>
    </sheetView>
  </sheetViews>
  <sheetFormatPr defaultRowHeight="15" outlineLevelRow="0" outlineLevelCol="0" x14ac:dyDescent="55"/>
  <cols>
    <col min="1" max="1" width="5" customWidth="1"/>
    <col min="2" max="2" width="70" customWidth="1"/>
    <col min="3" max="3" width="28" customWidth="1"/>
    <col min="4" max="4" width="38" customWidth="1"/>
    <col min="5" max="5" width="18" customWidth="1"/>
    <col min="6" max="6" width="12" customWidth="1"/>
    <col min="7" max="7" width="44" customWidth="1"/>
    <col min="8" max="8" width="14" customWidth="1"/>
  </cols>
  <sheetData>
    <row r="1" spans="1:1" s="6" customFormat="1" x14ac:dyDescent="0.25">
      <c r="A1" s="6" t="s">
        <v>359</v>
      </c>
    </row>
    <row r="2" ht="34" customHeight="1" spans="1:8" s="3" customFormat="1" x14ac:dyDescent="0.25">
      <c r="A2" s="3" t="s">
        <v>360</v>
      </c>
      <c r="B2" s="3"/>
      <c r="C2" s="3"/>
      <c r="D2" s="3"/>
      <c r="E2" s="3"/>
      <c r="F2" s="3"/>
      <c r="G2" s="3"/>
      <c r="H2" s="3"/>
    </row>
    <row r="3" spans="1:8" x14ac:dyDescent="0.25">
      <c r="A3" s="4" t="s">
        <v>101</v>
      </c>
      <c r="B3" s="13" t="s">
        <v>2</v>
      </c>
      <c r="C3" s="4" t="s">
        <v>102</v>
      </c>
      <c r="D3" s="14" t="s">
        <v>2</v>
      </c>
      <c r="E3" s="4" t="s">
        <v>103</v>
      </c>
      <c r="F3" s="14" t="s">
        <v>2</v>
      </c>
      <c r="G3" t="s">
        <v>2</v>
      </c>
      <c r="H3" t="s">
        <v>2</v>
      </c>
    </row>
    <row r="4" spans="1:8" x14ac:dyDescent="0.25">
      <c r="A4" s="4" t="s">
        <v>91</v>
      </c>
      <c r="B4">
        <f>COUNTIF(F8:F16,"Yes")</f>
      </c>
      <c r="C4" s="4" t="s">
        <v>92</v>
      </c>
      <c r="D4">
        <f>COUNTIF(F8:F16,"Partly")</f>
      </c>
      <c r="E4" s="4" t="s">
        <v>93</v>
      </c>
      <c r="F4">
        <f>COUNTIF(F8:F16,"No")</f>
      </c>
      <c r="G4" s="4" t="s">
        <v>94</v>
      </c>
      <c r="H4">
        <f>COUNTIF(F8:F16,"N/A")</f>
      </c>
    </row>
    <row r="5" spans="1:8" x14ac:dyDescent="0.25">
      <c r="A5" s="4" t="s">
        <v>95</v>
      </c>
      <c r="B5" s="11">
        <f>IFERROR((B4+0.5*D4)/(B4+D4+F4),"")</f>
      </c>
      <c r="C5" s="4" t="s">
        <v>96</v>
      </c>
      <c r="D5">
        <f>IF(B5="","",IF(B5&gt;=0.9,"Green",IF(B5&gt;=0.7,"Amber","Red")))</f>
      </c>
      <c r="E5" s="4" t="s">
        <v>104</v>
      </c>
      <c r="F5">
        <f>COUNTA(B8:B16)-COUNTA(F8:F16)</f>
      </c>
      <c r="G5" t="s">
        <v>2</v>
      </c>
      <c r="H5" t="s">
        <v>2</v>
      </c>
    </row>
    <row r="7" ht="30" customHeight="1" spans="1:8" x14ac:dyDescent="0.25">
      <c r="A7" s="7" t="s">
        <v>32</v>
      </c>
      <c r="B7" s="7" t="s">
        <v>105</v>
      </c>
      <c r="C7" s="7" t="s">
        <v>106</v>
      </c>
      <c r="D7" s="7" t="s">
        <v>107</v>
      </c>
      <c r="E7" s="7" t="s">
        <v>108</v>
      </c>
      <c r="F7" s="7" t="s">
        <v>109</v>
      </c>
      <c r="G7" s="7" t="s">
        <v>110</v>
      </c>
      <c r="H7" s="7" t="s">
        <v>111</v>
      </c>
    </row>
    <row r="8" spans="1:8" s="3" customFormat="1" x14ac:dyDescent="0.25">
      <c r="A8" s="3">
        <v>1</v>
      </c>
      <c r="B8" s="3" t="s">
        <v>361</v>
      </c>
      <c r="C8" s="3" t="s">
        <v>362</v>
      </c>
      <c r="D8" s="3" t="s">
        <v>363</v>
      </c>
      <c r="E8" s="3" t="s">
        <v>114</v>
      </c>
      <c r="F8" s="8"/>
      <c r="G8" s="8"/>
      <c r="H8" s="3">
        <f>IF(OR(F8="No",F8="Partly"),"Yes","")</f>
      </c>
    </row>
    <row r="9" spans="1:8" s="3" customFormat="1" x14ac:dyDescent="0.25">
      <c r="A9" s="3">
        <v>2</v>
      </c>
      <c r="B9" s="3" t="s">
        <v>364</v>
      </c>
      <c r="C9" s="3" t="s">
        <v>362</v>
      </c>
      <c r="D9" s="3" t="s">
        <v>365</v>
      </c>
      <c r="E9" s="3" t="s">
        <v>114</v>
      </c>
      <c r="F9" s="8"/>
      <c r="G9" s="8"/>
      <c r="H9" s="3">
        <f>IF(OR(F9="No",F9="Partly"),"Yes","")</f>
      </c>
    </row>
    <row r="10" spans="1:8" s="3" customFormat="1" x14ac:dyDescent="0.25">
      <c r="A10" s="3">
        <v>3</v>
      </c>
      <c r="B10" s="3" t="s">
        <v>366</v>
      </c>
      <c r="C10" s="3" t="s">
        <v>362</v>
      </c>
      <c r="D10" s="3" t="s">
        <v>367</v>
      </c>
      <c r="E10" s="3" t="s">
        <v>114</v>
      </c>
      <c r="F10" s="8"/>
      <c r="G10" s="8"/>
      <c r="H10" s="3">
        <f>IF(OR(F10="No",F10="Partly"),"Yes","")</f>
      </c>
    </row>
    <row r="11" spans="1:8" s="3" customFormat="1" x14ac:dyDescent="0.25">
      <c r="A11" s="3">
        <v>4</v>
      </c>
      <c r="B11" s="3" t="s">
        <v>368</v>
      </c>
      <c r="C11" s="3" t="s">
        <v>362</v>
      </c>
      <c r="D11" s="3" t="s">
        <v>369</v>
      </c>
      <c r="E11" s="3" t="s">
        <v>114</v>
      </c>
      <c r="F11" s="8"/>
      <c r="G11" s="8"/>
      <c r="H11" s="3">
        <f>IF(OR(F11="No",F11="Partly"),"Yes","")</f>
      </c>
    </row>
    <row r="12" spans="1:8" s="3" customFormat="1" x14ac:dyDescent="0.25">
      <c r="A12" s="3">
        <v>5</v>
      </c>
      <c r="B12" s="3" t="s">
        <v>370</v>
      </c>
      <c r="C12" s="3" t="s">
        <v>155</v>
      </c>
      <c r="D12" s="3" t="s">
        <v>371</v>
      </c>
      <c r="E12" s="3" t="s">
        <v>114</v>
      </c>
      <c r="F12" s="8"/>
      <c r="G12" s="8"/>
      <c r="H12" s="3">
        <f>IF(OR(F12="No",F12="Partly"),"Yes","")</f>
      </c>
    </row>
    <row r="13" spans="1:8" s="3" customFormat="1" x14ac:dyDescent="0.25">
      <c r="A13" s="3">
        <v>6</v>
      </c>
      <c r="B13" s="3" t="s">
        <v>372</v>
      </c>
      <c r="C13" s="3" t="s">
        <v>155</v>
      </c>
      <c r="D13" s="3" t="s">
        <v>373</v>
      </c>
      <c r="E13" s="3" t="s">
        <v>114</v>
      </c>
      <c r="F13" s="8"/>
      <c r="G13" s="8"/>
      <c r="H13" s="3">
        <f>IF(OR(F13="No",F13="Partly"),"Yes","")</f>
      </c>
    </row>
    <row r="14" spans="1:8" s="3" customFormat="1" x14ac:dyDescent="0.25">
      <c r="A14" s="3">
        <v>7</v>
      </c>
      <c r="B14" s="3" t="s">
        <v>374</v>
      </c>
      <c r="C14" s="3" t="s">
        <v>155</v>
      </c>
      <c r="D14" s="3" t="s">
        <v>375</v>
      </c>
      <c r="E14" s="3" t="s">
        <v>114</v>
      </c>
      <c r="F14" s="8"/>
      <c r="G14" s="8"/>
      <c r="H14" s="3">
        <f>IF(OR(F14="No",F14="Partly"),"Yes","")</f>
      </c>
    </row>
    <row r="15" spans="1:8" s="3" customFormat="1" x14ac:dyDescent="0.25">
      <c r="A15" s="3">
        <v>8</v>
      </c>
      <c r="B15" s="3" t="s">
        <v>376</v>
      </c>
      <c r="C15" s="3" t="s">
        <v>64</v>
      </c>
      <c r="D15" s="3" t="s">
        <v>377</v>
      </c>
      <c r="E15" s="3" t="s">
        <v>114</v>
      </c>
      <c r="F15" s="8"/>
      <c r="G15" s="8"/>
      <c r="H15" s="3">
        <f>IF(OR(F15="No",F15="Partly"),"Yes","")</f>
      </c>
    </row>
    <row r="16" spans="1:8" s="3" customFormat="1" x14ac:dyDescent="0.25">
      <c r="A16" s="3">
        <v>9</v>
      </c>
      <c r="B16" s="3" t="s">
        <v>378</v>
      </c>
      <c r="C16" s="3" t="s">
        <v>144</v>
      </c>
      <c r="D16" s="3" t="s">
        <v>379</v>
      </c>
      <c r="E16" s="3" t="s">
        <v>114</v>
      </c>
      <c r="F16" s="8"/>
      <c r="G16" s="8"/>
      <c r="H16" s="3">
        <f>IF(OR(F16="No",F16="Partly"),"Yes","")</f>
      </c>
    </row>
  </sheetData>
  <mergeCells count="1">
    <mergeCell ref="A2:H2"/>
  </mergeCells>
  <conditionalFormatting sqref="D5">
    <cfRule type="cellIs" dxfId="84" priority="1" operator="equal">
      <formula>"Green"</formula>
    </cfRule>
  </conditionalFormatting>
  <conditionalFormatting sqref="D5">
    <cfRule type="cellIs" dxfId="85" priority="2" operator="equal">
      <formula>"Amber"</formula>
    </cfRule>
  </conditionalFormatting>
  <conditionalFormatting sqref="D5">
    <cfRule type="cellIs" dxfId="86" priority="3" operator="equal">
      <formula>"Red"</formula>
    </cfRule>
  </conditionalFormatting>
  <conditionalFormatting sqref="F8:F16">
    <cfRule type="cellIs" dxfId="87" priority="4" operator="equal">
      <formula>"Yes"</formula>
    </cfRule>
  </conditionalFormatting>
  <conditionalFormatting sqref="F8:F16">
    <cfRule type="cellIs" dxfId="88" priority="5" operator="equal">
      <formula>"Partly"</formula>
    </cfRule>
  </conditionalFormatting>
  <conditionalFormatting sqref="F8:F16">
    <cfRule type="cellIs" dxfId="89" priority="6" operator="equal">
      <formula>"No"</formula>
    </cfRule>
  </conditionalFormatting>
  <conditionalFormatting sqref="H8:H16">
    <cfRule type="cellIs" dxfId="90" priority="7" operator="equal">
      <formula>"Yes"</formula>
    </cfRule>
  </conditionalFormatting>
  <dataValidations count="2">
    <dataValidation type="list" allowBlank="1" sqref="F10:F16">
      <formula1>"Yes,Partly,No,N/A"</formula1>
    </dataValidation>
    <dataValidation type="list" allowBlank="1" sqref="F8:F16">
      <formula1>"Yes,Partly,No,N/A"</formula1>
    </dataValidation>
  </dataValidations>
  <pageSetup orientation="landscape" fitToWidth="1" fitToHeight="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workbookViewId="0">
      <pane ySplit="4" topLeftCell="A5" activePane="bottomLeft" state="frozen"/>
      <selection pane="bottomLeft"/>
    </sheetView>
  </sheetViews>
  <sheetFormatPr defaultRowHeight="15" outlineLevelRow="0" outlineLevelCol="0" x14ac:dyDescent="55"/>
  <cols>
    <col min="1" max="1" width="8" customWidth="1"/>
    <col min="2" max="2" width="32" customWidth="1"/>
    <col min="3" max="3" width="10" customWidth="1"/>
    <col min="4" max="5" width="50" customWidth="1"/>
    <col min="6" max="6" width="22" customWidth="1"/>
    <col min="7" max="9" width="14" customWidth="1"/>
    <col min="10" max="10" width="36" customWidth="1"/>
    <col min="11" max="11" width="12" customWidth="1"/>
  </cols>
  <sheetData>
    <row r="1" spans="1:1" s="6" customFormat="1" x14ac:dyDescent="0.25">
      <c r="A1" s="6" t="s">
        <v>380</v>
      </c>
    </row>
    <row r="2" spans="1:1" x14ac:dyDescent="0.25">
      <c r="A2" t="s">
        <v>381</v>
      </c>
    </row>
    <row r="4" ht="30" customHeight="1" spans="1:11" x14ac:dyDescent="0.25">
      <c r="A4" s="7" t="s">
        <v>382</v>
      </c>
      <c r="B4" s="7" t="s">
        <v>33</v>
      </c>
      <c r="C4" s="7" t="s">
        <v>383</v>
      </c>
      <c r="D4" s="7" t="s">
        <v>384</v>
      </c>
      <c r="E4" s="7" t="s">
        <v>385</v>
      </c>
      <c r="F4" s="7" t="s">
        <v>386</v>
      </c>
      <c r="G4" s="7" t="s">
        <v>387</v>
      </c>
      <c r="H4" s="7" t="s">
        <v>41</v>
      </c>
      <c r="I4" s="7" t="s">
        <v>388</v>
      </c>
      <c r="J4" s="7" t="s">
        <v>389</v>
      </c>
      <c r="K4" s="7" t="s">
        <v>390</v>
      </c>
    </row>
    <row r="5" spans="1:11" s="3" customFormat="1" x14ac:dyDescent="0.25">
      <c r="A5" s="3" t="s">
        <v>391</v>
      </c>
      <c r="B5" s="8"/>
      <c r="C5" s="8"/>
      <c r="D5" s="8"/>
      <c r="E5" s="8"/>
      <c r="F5" s="8"/>
      <c r="G5" s="15"/>
      <c r="H5" s="8"/>
      <c r="I5" s="15"/>
      <c r="J5" s="8"/>
      <c r="K5" s="3">
        <f>IF(AND(H5&lt;&gt;"Done",H5&lt;&gt;"",G5&lt;&gt;"",G5&lt;TODAY()),"OVERDUE","")</f>
      </c>
    </row>
    <row r="6" spans="1:11" s="3" customFormat="1" x14ac:dyDescent="0.25">
      <c r="A6" s="3" t="s">
        <v>392</v>
      </c>
      <c r="B6" s="8"/>
      <c r="C6" s="8"/>
      <c r="D6" s="8"/>
      <c r="E6" s="8"/>
      <c r="F6" s="8"/>
      <c r="G6" s="15"/>
      <c r="H6" s="8"/>
      <c r="I6" s="15"/>
      <c r="J6" s="8"/>
      <c r="K6" s="3">
        <f>IF(AND(H6&lt;&gt;"Done",H6&lt;&gt;"",G6&lt;&gt;"",G6&lt;TODAY()),"OVERDUE","")</f>
      </c>
    </row>
    <row r="7" spans="1:11" s="3" customFormat="1" x14ac:dyDescent="0.25">
      <c r="A7" s="3" t="s">
        <v>393</v>
      </c>
      <c r="B7" s="8"/>
      <c r="C7" s="8"/>
      <c r="D7" s="8"/>
      <c r="E7" s="8"/>
      <c r="F7" s="8"/>
      <c r="G7" s="15"/>
      <c r="H7" s="8"/>
      <c r="I7" s="15"/>
      <c r="J7" s="8"/>
      <c r="K7" s="3">
        <f>IF(AND(H7&lt;&gt;"Done",H7&lt;&gt;"",G7&lt;&gt;"",G7&lt;TODAY()),"OVERDUE","")</f>
      </c>
    </row>
    <row r="8" spans="1:11" s="3" customFormat="1" x14ac:dyDescent="0.25">
      <c r="A8" s="3" t="s">
        <v>394</v>
      </c>
      <c r="B8" s="8"/>
      <c r="C8" s="8"/>
      <c r="D8" s="8"/>
      <c r="E8" s="8"/>
      <c r="F8" s="8"/>
      <c r="G8" s="15"/>
      <c r="H8" s="8"/>
      <c r="I8" s="15"/>
      <c r="J8" s="8"/>
      <c r="K8" s="3">
        <f>IF(AND(H8&lt;&gt;"Done",H8&lt;&gt;"",G8&lt;&gt;"",G8&lt;TODAY()),"OVERDUE","")</f>
      </c>
    </row>
    <row r="9" spans="1:11" s="3" customFormat="1" x14ac:dyDescent="0.25">
      <c r="A9" s="3" t="s">
        <v>395</v>
      </c>
      <c r="B9" s="8"/>
      <c r="C9" s="8"/>
      <c r="D9" s="8"/>
      <c r="E9" s="8"/>
      <c r="F9" s="8"/>
      <c r="G9" s="15"/>
      <c r="H9" s="8"/>
      <c r="I9" s="15"/>
      <c r="J9" s="8"/>
      <c r="K9" s="3">
        <f>IF(AND(H9&lt;&gt;"Done",H9&lt;&gt;"",G9&lt;&gt;"",G9&lt;TODAY()),"OVERDUE","")</f>
      </c>
    </row>
    <row r="10" spans="1:11" s="3" customFormat="1" x14ac:dyDescent="0.25">
      <c r="A10" s="3" t="s">
        <v>396</v>
      </c>
      <c r="B10" s="8"/>
      <c r="C10" s="8"/>
      <c r="D10" s="8"/>
      <c r="E10" s="8"/>
      <c r="F10" s="8"/>
      <c r="G10" s="15"/>
      <c r="H10" s="8"/>
      <c r="I10" s="15"/>
      <c r="J10" s="8"/>
      <c r="K10" s="3">
        <f>IF(AND(H10&lt;&gt;"Done",H10&lt;&gt;"",G10&lt;&gt;"",G10&lt;TODAY()),"OVERDUE","")</f>
      </c>
    </row>
    <row r="11" spans="1:11" s="3" customFormat="1" x14ac:dyDescent="0.25">
      <c r="A11" s="3" t="s">
        <v>397</v>
      </c>
      <c r="B11" s="8"/>
      <c r="C11" s="8"/>
      <c r="D11" s="8"/>
      <c r="E11" s="8"/>
      <c r="F11" s="8"/>
      <c r="G11" s="15"/>
      <c r="H11" s="8"/>
      <c r="I11" s="15"/>
      <c r="J11" s="8"/>
      <c r="K11" s="3">
        <f>IF(AND(H11&lt;&gt;"Done",H11&lt;&gt;"",G11&lt;&gt;"",G11&lt;TODAY()),"OVERDUE","")</f>
      </c>
    </row>
    <row r="12" spans="1:11" s="3" customFormat="1" x14ac:dyDescent="0.25">
      <c r="A12" s="3" t="s">
        <v>398</v>
      </c>
      <c r="B12" s="8"/>
      <c r="C12" s="8"/>
      <c r="D12" s="8"/>
      <c r="E12" s="8"/>
      <c r="F12" s="8"/>
      <c r="G12" s="15"/>
      <c r="H12" s="8"/>
      <c r="I12" s="15"/>
      <c r="J12" s="8"/>
      <c r="K12" s="3">
        <f>IF(AND(H12&lt;&gt;"Done",H12&lt;&gt;"",G12&lt;&gt;"",G12&lt;TODAY()),"OVERDUE","")</f>
      </c>
    </row>
    <row r="13" spans="1:11" s="3" customFormat="1" x14ac:dyDescent="0.25">
      <c r="A13" s="3" t="s">
        <v>399</v>
      </c>
      <c r="B13" s="8"/>
      <c r="C13" s="8"/>
      <c r="D13" s="8"/>
      <c r="E13" s="8"/>
      <c r="F13" s="8"/>
      <c r="G13" s="15"/>
      <c r="H13" s="8"/>
      <c r="I13" s="15"/>
      <c r="J13" s="8"/>
      <c r="K13" s="3">
        <f>IF(AND(H13&lt;&gt;"Done",H13&lt;&gt;"",G13&lt;&gt;"",G13&lt;TODAY()),"OVERDUE","")</f>
      </c>
    </row>
    <row r="14" spans="1:11" s="3" customFormat="1" x14ac:dyDescent="0.25">
      <c r="A14" s="3" t="s">
        <v>400</v>
      </c>
      <c r="B14" s="8"/>
      <c r="C14" s="8"/>
      <c r="D14" s="8"/>
      <c r="E14" s="8"/>
      <c r="F14" s="8"/>
      <c r="G14" s="15"/>
      <c r="H14" s="8"/>
      <c r="I14" s="15"/>
      <c r="J14" s="8"/>
      <c r="K14" s="3">
        <f>IF(AND(H14&lt;&gt;"Done",H14&lt;&gt;"",G14&lt;&gt;"",G14&lt;TODAY()),"OVERDUE","")</f>
      </c>
    </row>
    <row r="15" spans="1:11" s="3" customFormat="1" x14ac:dyDescent="0.25">
      <c r="A15" s="3" t="s">
        <v>401</v>
      </c>
      <c r="B15" s="8"/>
      <c r="C15" s="8"/>
      <c r="D15" s="8"/>
      <c r="E15" s="8"/>
      <c r="F15" s="8"/>
      <c r="G15" s="15"/>
      <c r="H15" s="8"/>
      <c r="I15" s="15"/>
      <c r="J15" s="8"/>
      <c r="K15" s="3">
        <f>IF(AND(H15&lt;&gt;"Done",H15&lt;&gt;"",G15&lt;&gt;"",G15&lt;TODAY()),"OVERDUE","")</f>
      </c>
    </row>
    <row r="16" spans="1:11" s="3" customFormat="1" x14ac:dyDescent="0.25">
      <c r="A16" s="3" t="s">
        <v>402</v>
      </c>
      <c r="B16" s="8"/>
      <c r="C16" s="8"/>
      <c r="D16" s="8"/>
      <c r="E16" s="8"/>
      <c r="F16" s="8"/>
      <c r="G16" s="15"/>
      <c r="H16" s="8"/>
      <c r="I16" s="15"/>
      <c r="J16" s="8"/>
      <c r="K16" s="3">
        <f>IF(AND(H16&lt;&gt;"Done",H16&lt;&gt;"",G16&lt;&gt;"",G16&lt;TODAY()),"OVERDUE","")</f>
      </c>
    </row>
    <row r="17" spans="1:11" s="3" customFormat="1" x14ac:dyDescent="0.25">
      <c r="A17" s="3" t="s">
        <v>403</v>
      </c>
      <c r="B17" s="8"/>
      <c r="C17" s="8"/>
      <c r="D17" s="8"/>
      <c r="E17" s="8"/>
      <c r="F17" s="8"/>
      <c r="G17" s="15"/>
      <c r="H17" s="8"/>
      <c r="I17" s="15"/>
      <c r="J17" s="8"/>
      <c r="K17" s="3">
        <f>IF(AND(H17&lt;&gt;"Done",H17&lt;&gt;"",G17&lt;&gt;"",G17&lt;TODAY()),"OVERDUE","")</f>
      </c>
    </row>
    <row r="18" spans="1:11" s="3" customFormat="1" x14ac:dyDescent="0.25">
      <c r="A18" s="3" t="s">
        <v>404</v>
      </c>
      <c r="B18" s="8"/>
      <c r="C18" s="8"/>
      <c r="D18" s="8"/>
      <c r="E18" s="8"/>
      <c r="F18" s="8"/>
      <c r="G18" s="15"/>
      <c r="H18" s="8"/>
      <c r="I18" s="15"/>
      <c r="J18" s="8"/>
      <c r="K18" s="3">
        <f>IF(AND(H18&lt;&gt;"Done",H18&lt;&gt;"",G18&lt;&gt;"",G18&lt;TODAY()),"OVERDUE","")</f>
      </c>
    </row>
    <row r="19" spans="1:11" s="3" customFormat="1" x14ac:dyDescent="0.25">
      <c r="A19" s="3" t="s">
        <v>405</v>
      </c>
      <c r="B19" s="8"/>
      <c r="C19" s="8"/>
      <c r="D19" s="8"/>
      <c r="E19" s="8"/>
      <c r="F19" s="8"/>
      <c r="G19" s="15"/>
      <c r="H19" s="8"/>
      <c r="I19" s="15"/>
      <c r="J19" s="8"/>
      <c r="K19" s="3">
        <f>IF(AND(H19&lt;&gt;"Done",H19&lt;&gt;"",G19&lt;&gt;"",G19&lt;TODAY()),"OVERDUE","")</f>
      </c>
    </row>
    <row r="20" spans="1:11" s="3" customFormat="1" x14ac:dyDescent="0.25">
      <c r="A20" s="3" t="s">
        <v>406</v>
      </c>
      <c r="B20" s="8"/>
      <c r="C20" s="8"/>
      <c r="D20" s="8"/>
      <c r="E20" s="8"/>
      <c r="F20" s="8"/>
      <c r="G20" s="15"/>
      <c r="H20" s="8"/>
      <c r="I20" s="15"/>
      <c r="J20" s="8"/>
      <c r="K20" s="3">
        <f>IF(AND(H20&lt;&gt;"Done",H20&lt;&gt;"",G20&lt;&gt;"",G20&lt;TODAY()),"OVERDUE","")</f>
      </c>
    </row>
    <row r="21" spans="1:11" s="3" customFormat="1" x14ac:dyDescent="0.25">
      <c r="A21" s="3" t="s">
        <v>407</v>
      </c>
      <c r="B21" s="8"/>
      <c r="C21" s="8"/>
      <c r="D21" s="8"/>
      <c r="E21" s="8"/>
      <c r="F21" s="8"/>
      <c r="G21" s="15"/>
      <c r="H21" s="8"/>
      <c r="I21" s="15"/>
      <c r="J21" s="8"/>
      <c r="K21" s="3">
        <f>IF(AND(H21&lt;&gt;"Done",H21&lt;&gt;"",G21&lt;&gt;"",G21&lt;TODAY()),"OVERDUE","")</f>
      </c>
    </row>
    <row r="22" spans="1:11" s="3" customFormat="1" x14ac:dyDescent="0.25">
      <c r="A22" s="3" t="s">
        <v>408</v>
      </c>
      <c r="B22" s="8"/>
      <c r="C22" s="8"/>
      <c r="D22" s="8"/>
      <c r="E22" s="8"/>
      <c r="F22" s="8"/>
      <c r="G22" s="15"/>
      <c r="H22" s="8"/>
      <c r="I22" s="15"/>
      <c r="J22" s="8"/>
      <c r="K22" s="3">
        <f>IF(AND(H22&lt;&gt;"Done",H22&lt;&gt;"",G22&lt;&gt;"",G22&lt;TODAY()),"OVERDUE","")</f>
      </c>
    </row>
    <row r="23" spans="1:11" s="3" customFormat="1" x14ac:dyDescent="0.25">
      <c r="A23" s="3" t="s">
        <v>409</v>
      </c>
      <c r="B23" s="8"/>
      <c r="C23" s="8"/>
      <c r="D23" s="8"/>
      <c r="E23" s="8"/>
      <c r="F23" s="8"/>
      <c r="G23" s="15"/>
      <c r="H23" s="8"/>
      <c r="I23" s="15"/>
      <c r="J23" s="8"/>
      <c r="K23" s="3">
        <f>IF(AND(H23&lt;&gt;"Done",H23&lt;&gt;"",G23&lt;&gt;"",G23&lt;TODAY()),"OVERDUE","")</f>
      </c>
    </row>
    <row r="24" spans="1:11" s="3" customFormat="1" x14ac:dyDescent="0.25">
      <c r="A24" s="3" t="s">
        <v>410</v>
      </c>
      <c r="B24" s="8"/>
      <c r="C24" s="8"/>
      <c r="D24" s="8"/>
      <c r="E24" s="8"/>
      <c r="F24" s="8"/>
      <c r="G24" s="15"/>
      <c r="H24" s="8"/>
      <c r="I24" s="15"/>
      <c r="J24" s="8"/>
      <c r="K24" s="3">
        <f>IF(AND(H24&lt;&gt;"Done",H24&lt;&gt;"",G24&lt;&gt;"",G24&lt;TODAY()),"OVERDUE","")</f>
      </c>
    </row>
    <row r="25" spans="1:11" s="3" customFormat="1" x14ac:dyDescent="0.25">
      <c r="A25" s="3" t="s">
        <v>411</v>
      </c>
      <c r="B25" s="8"/>
      <c r="C25" s="8"/>
      <c r="D25" s="8"/>
      <c r="E25" s="8"/>
      <c r="F25" s="8"/>
      <c r="G25" s="15"/>
      <c r="H25" s="8"/>
      <c r="I25" s="15"/>
      <c r="J25" s="8"/>
      <c r="K25" s="3">
        <f>IF(AND(H25&lt;&gt;"Done",H25&lt;&gt;"",G25&lt;&gt;"",G25&lt;TODAY()),"OVERDUE","")</f>
      </c>
    </row>
    <row r="26" spans="1:11" s="3" customFormat="1" x14ac:dyDescent="0.25">
      <c r="A26" s="3" t="s">
        <v>412</v>
      </c>
      <c r="B26" s="8"/>
      <c r="C26" s="8"/>
      <c r="D26" s="8"/>
      <c r="E26" s="8"/>
      <c r="F26" s="8"/>
      <c r="G26" s="15"/>
      <c r="H26" s="8"/>
      <c r="I26" s="15"/>
      <c r="J26" s="8"/>
      <c r="K26" s="3">
        <f>IF(AND(H26&lt;&gt;"Done",H26&lt;&gt;"",G26&lt;&gt;"",G26&lt;TODAY()),"OVERDUE","")</f>
      </c>
    </row>
    <row r="27" spans="1:11" s="3" customFormat="1" x14ac:dyDescent="0.25">
      <c r="A27" s="3" t="s">
        <v>413</v>
      </c>
      <c r="B27" s="8"/>
      <c r="C27" s="8"/>
      <c r="D27" s="8"/>
      <c r="E27" s="8"/>
      <c r="F27" s="8"/>
      <c r="G27" s="15"/>
      <c r="H27" s="8"/>
      <c r="I27" s="15"/>
      <c r="J27" s="8"/>
      <c r="K27" s="3">
        <f>IF(AND(H27&lt;&gt;"Done",H27&lt;&gt;"",G27&lt;&gt;"",G27&lt;TODAY()),"OVERDUE","")</f>
      </c>
    </row>
    <row r="28" spans="1:11" s="3" customFormat="1" x14ac:dyDescent="0.25">
      <c r="A28" s="3" t="s">
        <v>414</v>
      </c>
      <c r="B28" s="8"/>
      <c r="C28" s="8"/>
      <c r="D28" s="8"/>
      <c r="E28" s="8"/>
      <c r="F28" s="8"/>
      <c r="G28" s="15"/>
      <c r="H28" s="8"/>
      <c r="I28" s="15"/>
      <c r="J28" s="8"/>
      <c r="K28" s="3">
        <f>IF(AND(H28&lt;&gt;"Done",H28&lt;&gt;"",G28&lt;&gt;"",G28&lt;TODAY()),"OVERDUE","")</f>
      </c>
    </row>
    <row r="29" spans="1:11" s="3" customFormat="1" x14ac:dyDescent="0.25">
      <c r="A29" s="3" t="s">
        <v>415</v>
      </c>
      <c r="B29" s="8"/>
      <c r="C29" s="8"/>
      <c r="D29" s="8"/>
      <c r="E29" s="8"/>
      <c r="F29" s="8"/>
      <c r="G29" s="15"/>
      <c r="H29" s="8"/>
      <c r="I29" s="15"/>
      <c r="J29" s="8"/>
      <c r="K29" s="3">
        <f>IF(AND(H29&lt;&gt;"Done",H29&lt;&gt;"",G29&lt;&gt;"",G29&lt;TODAY()),"OVERDUE","")</f>
      </c>
    </row>
    <row r="30" spans="1:11" s="3" customFormat="1" x14ac:dyDescent="0.25">
      <c r="A30" s="3" t="s">
        <v>416</v>
      </c>
      <c r="B30" s="8"/>
      <c r="C30" s="8"/>
      <c r="D30" s="8"/>
      <c r="E30" s="8"/>
      <c r="F30" s="8"/>
      <c r="G30" s="15"/>
      <c r="H30" s="8"/>
      <c r="I30" s="15"/>
      <c r="J30" s="8"/>
      <c r="K30" s="3">
        <f>IF(AND(H30&lt;&gt;"Done",H30&lt;&gt;"",G30&lt;&gt;"",G30&lt;TODAY()),"OVERDUE","")</f>
      </c>
    </row>
    <row r="31" spans="1:11" s="3" customFormat="1" x14ac:dyDescent="0.25">
      <c r="A31" s="3" t="s">
        <v>417</v>
      </c>
      <c r="B31" s="8"/>
      <c r="C31" s="8"/>
      <c r="D31" s="8"/>
      <c r="E31" s="8"/>
      <c r="F31" s="8"/>
      <c r="G31" s="15"/>
      <c r="H31" s="8"/>
      <c r="I31" s="15"/>
      <c r="J31" s="8"/>
      <c r="K31" s="3">
        <f>IF(AND(H31&lt;&gt;"Done",H31&lt;&gt;"",G31&lt;&gt;"",G31&lt;TODAY()),"OVERDUE","")</f>
      </c>
    </row>
    <row r="32" spans="1:11" s="3" customFormat="1" x14ac:dyDescent="0.25">
      <c r="A32" s="3" t="s">
        <v>418</v>
      </c>
      <c r="B32" s="8"/>
      <c r="C32" s="8"/>
      <c r="D32" s="8"/>
      <c r="E32" s="8"/>
      <c r="F32" s="8"/>
      <c r="G32" s="15"/>
      <c r="H32" s="8"/>
      <c r="I32" s="15"/>
      <c r="J32" s="8"/>
      <c r="K32" s="3">
        <f>IF(AND(H32&lt;&gt;"Done",H32&lt;&gt;"",G32&lt;&gt;"",G32&lt;TODAY()),"OVERDUE","")</f>
      </c>
    </row>
    <row r="33" spans="1:11" s="3" customFormat="1" x14ac:dyDescent="0.25">
      <c r="A33" s="3" t="s">
        <v>419</v>
      </c>
      <c r="B33" s="8"/>
      <c r="C33" s="8"/>
      <c r="D33" s="8"/>
      <c r="E33" s="8"/>
      <c r="F33" s="8"/>
      <c r="G33" s="15"/>
      <c r="H33" s="8"/>
      <c r="I33" s="15"/>
      <c r="J33" s="8"/>
      <c r="K33" s="3">
        <f>IF(AND(H33&lt;&gt;"Done",H33&lt;&gt;"",G33&lt;&gt;"",G33&lt;TODAY()),"OVERDUE","")</f>
      </c>
    </row>
    <row r="34" spans="1:11" s="3" customFormat="1" x14ac:dyDescent="0.25">
      <c r="A34" s="3" t="s">
        <v>420</v>
      </c>
      <c r="B34" s="8"/>
      <c r="C34" s="8"/>
      <c r="D34" s="8"/>
      <c r="E34" s="8"/>
      <c r="F34" s="8"/>
      <c r="G34" s="15"/>
      <c r="H34" s="8"/>
      <c r="I34" s="15"/>
      <c r="J34" s="8"/>
      <c r="K34" s="3">
        <f>IF(AND(H34&lt;&gt;"Done",H34&lt;&gt;"",G34&lt;&gt;"",G34&lt;TODAY()),"OVERDUE","")</f>
      </c>
    </row>
    <row r="35" spans="1:11" s="3" customFormat="1" x14ac:dyDescent="0.25">
      <c r="A35" s="3" t="s">
        <v>421</v>
      </c>
      <c r="B35" s="8"/>
      <c r="C35" s="8"/>
      <c r="D35" s="8"/>
      <c r="E35" s="8"/>
      <c r="F35" s="8"/>
      <c r="G35" s="15"/>
      <c r="H35" s="8"/>
      <c r="I35" s="15"/>
      <c r="J35" s="8"/>
      <c r="K35" s="3">
        <f>IF(AND(H35&lt;&gt;"Done",H35&lt;&gt;"",G35&lt;&gt;"",G35&lt;TODAY()),"OVERDUE","")</f>
      </c>
    </row>
    <row r="36" spans="1:11" s="3" customFormat="1" x14ac:dyDescent="0.25">
      <c r="A36" s="3" t="s">
        <v>422</v>
      </c>
      <c r="B36" s="8"/>
      <c r="C36" s="8"/>
      <c r="D36" s="8"/>
      <c r="E36" s="8"/>
      <c r="F36" s="8"/>
      <c r="G36" s="15"/>
      <c r="H36" s="8"/>
      <c r="I36" s="15"/>
      <c r="J36" s="8"/>
      <c r="K36" s="3">
        <f>IF(AND(H36&lt;&gt;"Done",H36&lt;&gt;"",G36&lt;&gt;"",G36&lt;TODAY()),"OVERDUE","")</f>
      </c>
    </row>
    <row r="37" spans="1:11" s="3" customFormat="1" x14ac:dyDescent="0.25">
      <c r="A37" s="3" t="s">
        <v>423</v>
      </c>
      <c r="B37" s="8"/>
      <c r="C37" s="8"/>
      <c r="D37" s="8"/>
      <c r="E37" s="8"/>
      <c r="F37" s="8"/>
      <c r="G37" s="15"/>
      <c r="H37" s="8"/>
      <c r="I37" s="15"/>
      <c r="J37" s="8"/>
      <c r="K37" s="3">
        <f>IF(AND(H37&lt;&gt;"Done",H37&lt;&gt;"",G37&lt;&gt;"",G37&lt;TODAY()),"OVERDUE","")</f>
      </c>
    </row>
    <row r="38" spans="1:11" s="3" customFormat="1" x14ac:dyDescent="0.25">
      <c r="A38" s="3" t="s">
        <v>424</v>
      </c>
      <c r="B38" s="8"/>
      <c r="C38" s="8"/>
      <c r="D38" s="8"/>
      <c r="E38" s="8"/>
      <c r="F38" s="8"/>
      <c r="G38" s="15"/>
      <c r="H38" s="8"/>
      <c r="I38" s="15"/>
      <c r="J38" s="8"/>
      <c r="K38" s="3">
        <f>IF(AND(H38&lt;&gt;"Done",H38&lt;&gt;"",G38&lt;&gt;"",G38&lt;TODAY()),"OVERDUE","")</f>
      </c>
    </row>
    <row r="39" spans="1:11" s="3" customFormat="1" x14ac:dyDescent="0.25">
      <c r="A39" s="3" t="s">
        <v>425</v>
      </c>
      <c r="B39" s="8"/>
      <c r="C39" s="8"/>
      <c r="D39" s="8"/>
      <c r="E39" s="8"/>
      <c r="F39" s="8"/>
      <c r="G39" s="15"/>
      <c r="H39" s="8"/>
      <c r="I39" s="15"/>
      <c r="J39" s="8"/>
      <c r="K39" s="3">
        <f>IF(AND(H39&lt;&gt;"Done",H39&lt;&gt;"",G39&lt;&gt;"",G39&lt;TODAY()),"OVERDUE","")</f>
      </c>
    </row>
    <row r="40" spans="1:11" s="3" customFormat="1" x14ac:dyDescent="0.25">
      <c r="A40" s="3" t="s">
        <v>426</v>
      </c>
      <c r="B40" s="8"/>
      <c r="C40" s="8"/>
      <c r="D40" s="8"/>
      <c r="E40" s="8"/>
      <c r="F40" s="8"/>
      <c r="G40" s="15"/>
      <c r="H40" s="8"/>
      <c r="I40" s="15"/>
      <c r="J40" s="8"/>
      <c r="K40" s="3">
        <f>IF(AND(H40&lt;&gt;"Done",H40&lt;&gt;"",G40&lt;&gt;"",G40&lt;TODAY()),"OVERDUE","")</f>
      </c>
    </row>
    <row r="41" spans="1:11" s="3" customFormat="1" x14ac:dyDescent="0.25">
      <c r="A41" s="3" t="s">
        <v>427</v>
      </c>
      <c r="B41" s="8"/>
      <c r="C41" s="8"/>
      <c r="D41" s="8"/>
      <c r="E41" s="8"/>
      <c r="F41" s="8"/>
      <c r="G41" s="15"/>
      <c r="H41" s="8"/>
      <c r="I41" s="15"/>
      <c r="J41" s="8"/>
      <c r="K41" s="3">
        <f>IF(AND(H41&lt;&gt;"Done",H41&lt;&gt;"",G41&lt;&gt;"",G41&lt;TODAY()),"OVERDUE","")</f>
      </c>
    </row>
    <row r="42" spans="1:11" s="3" customFormat="1" x14ac:dyDescent="0.25">
      <c r="A42" s="3" t="s">
        <v>428</v>
      </c>
      <c r="B42" s="8"/>
      <c r="C42" s="8"/>
      <c r="D42" s="8"/>
      <c r="E42" s="8"/>
      <c r="F42" s="8"/>
      <c r="G42" s="15"/>
      <c r="H42" s="8"/>
      <c r="I42" s="15"/>
      <c r="J42" s="8"/>
      <c r="K42" s="3">
        <f>IF(AND(H42&lt;&gt;"Done",H42&lt;&gt;"",G42&lt;&gt;"",G42&lt;TODAY()),"OVERDUE","")</f>
      </c>
    </row>
    <row r="43" spans="1:11" s="3" customFormat="1" x14ac:dyDescent="0.25">
      <c r="A43" s="3" t="s">
        <v>429</v>
      </c>
      <c r="B43" s="8"/>
      <c r="C43" s="8"/>
      <c r="D43" s="8"/>
      <c r="E43" s="8"/>
      <c r="F43" s="8"/>
      <c r="G43" s="15"/>
      <c r="H43" s="8"/>
      <c r="I43" s="15"/>
      <c r="J43" s="8"/>
      <c r="K43" s="3">
        <f>IF(AND(H43&lt;&gt;"Done",H43&lt;&gt;"",G43&lt;&gt;"",G43&lt;TODAY()),"OVERDUE","")</f>
      </c>
    </row>
    <row r="44" spans="1:11" s="3" customFormat="1" x14ac:dyDescent="0.25">
      <c r="A44" s="3" t="s">
        <v>430</v>
      </c>
      <c r="B44" s="8"/>
      <c r="C44" s="8"/>
      <c r="D44" s="8"/>
      <c r="E44" s="8"/>
      <c r="F44" s="8"/>
      <c r="G44" s="15"/>
      <c r="H44" s="8"/>
      <c r="I44" s="15"/>
      <c r="J44" s="8"/>
      <c r="K44" s="3">
        <f>IF(AND(H44&lt;&gt;"Done",H44&lt;&gt;"",G44&lt;&gt;"",G44&lt;TODAY()),"OVERDUE","")</f>
      </c>
    </row>
    <row r="45" spans="1:11" s="3" customFormat="1" x14ac:dyDescent="0.25">
      <c r="A45" s="3" t="s">
        <v>431</v>
      </c>
      <c r="B45" s="8"/>
      <c r="C45" s="8"/>
      <c r="D45" s="8"/>
      <c r="E45" s="8"/>
      <c r="F45" s="8"/>
      <c r="G45" s="15"/>
      <c r="H45" s="8"/>
      <c r="I45" s="15"/>
      <c r="J45" s="8"/>
      <c r="K45" s="3">
        <f>IF(AND(H45&lt;&gt;"Done",H45&lt;&gt;"",G45&lt;&gt;"",G45&lt;TODAY()),"OVERDUE","")</f>
      </c>
    </row>
    <row r="46" spans="1:11" s="3" customFormat="1" x14ac:dyDescent="0.25">
      <c r="A46" s="3" t="s">
        <v>432</v>
      </c>
      <c r="B46" s="8"/>
      <c r="C46" s="8"/>
      <c r="D46" s="8"/>
      <c r="E46" s="8"/>
      <c r="F46" s="8"/>
      <c r="G46" s="15"/>
      <c r="H46" s="8"/>
      <c r="I46" s="15"/>
      <c r="J46" s="8"/>
      <c r="K46" s="3">
        <f>IF(AND(H46&lt;&gt;"Done",H46&lt;&gt;"",G46&lt;&gt;"",G46&lt;TODAY()),"OVERDUE","")</f>
      </c>
    </row>
    <row r="47" spans="1:11" s="3" customFormat="1" x14ac:dyDescent="0.25">
      <c r="A47" s="3" t="s">
        <v>433</v>
      </c>
      <c r="B47" s="8"/>
      <c r="C47" s="8"/>
      <c r="D47" s="8"/>
      <c r="E47" s="8"/>
      <c r="F47" s="8"/>
      <c r="G47" s="15"/>
      <c r="H47" s="8"/>
      <c r="I47" s="15"/>
      <c r="J47" s="8"/>
      <c r="K47" s="3">
        <f>IF(AND(H47&lt;&gt;"Done",H47&lt;&gt;"",G47&lt;&gt;"",G47&lt;TODAY()),"OVERDUE","")</f>
      </c>
    </row>
    <row r="48" spans="1:11" s="3" customFormat="1" x14ac:dyDescent="0.25">
      <c r="A48" s="3" t="s">
        <v>434</v>
      </c>
      <c r="B48" s="8"/>
      <c r="C48" s="8"/>
      <c r="D48" s="8"/>
      <c r="E48" s="8"/>
      <c r="F48" s="8"/>
      <c r="G48" s="15"/>
      <c r="H48" s="8"/>
      <c r="I48" s="15"/>
      <c r="J48" s="8"/>
      <c r="K48" s="3">
        <f>IF(AND(H48&lt;&gt;"Done",H48&lt;&gt;"",G48&lt;&gt;"",G48&lt;TODAY()),"OVERDUE","")</f>
      </c>
    </row>
    <row r="49" spans="1:11" s="3" customFormat="1" x14ac:dyDescent="0.25">
      <c r="A49" s="3" t="s">
        <v>435</v>
      </c>
      <c r="B49" s="8"/>
      <c r="C49" s="8"/>
      <c r="D49" s="8"/>
      <c r="E49" s="8"/>
      <c r="F49" s="8"/>
      <c r="G49" s="15"/>
      <c r="H49" s="8"/>
      <c r="I49" s="15"/>
      <c r="J49" s="8"/>
      <c r="K49" s="3">
        <f>IF(AND(H49&lt;&gt;"Done",H49&lt;&gt;"",G49&lt;&gt;"",G49&lt;TODAY()),"OVERDUE","")</f>
      </c>
    </row>
    <row r="50" spans="1:11" s="3" customFormat="1" x14ac:dyDescent="0.25">
      <c r="A50" s="3" t="s">
        <v>436</v>
      </c>
      <c r="B50" s="8"/>
      <c r="C50" s="8"/>
      <c r="D50" s="8"/>
      <c r="E50" s="8"/>
      <c r="F50" s="8"/>
      <c r="G50" s="15"/>
      <c r="H50" s="8"/>
      <c r="I50" s="15"/>
      <c r="J50" s="8"/>
      <c r="K50" s="3">
        <f>IF(AND(H50&lt;&gt;"Done",H50&lt;&gt;"",G50&lt;&gt;"",G50&lt;TODAY()),"OVERDUE","")</f>
      </c>
    </row>
    <row r="51" spans="1:11" s="3" customFormat="1" x14ac:dyDescent="0.25">
      <c r="A51" s="3" t="s">
        <v>437</v>
      </c>
      <c r="B51" s="8"/>
      <c r="C51" s="8"/>
      <c r="D51" s="8"/>
      <c r="E51" s="8"/>
      <c r="F51" s="8"/>
      <c r="G51" s="15"/>
      <c r="H51" s="8"/>
      <c r="I51" s="15"/>
      <c r="J51" s="8"/>
      <c r="K51" s="3">
        <f>IF(AND(H51&lt;&gt;"Done",H51&lt;&gt;"",G51&lt;&gt;"",G51&lt;TODAY()),"OVERDUE","")</f>
      </c>
    </row>
    <row r="52" spans="1:11" s="3" customFormat="1" x14ac:dyDescent="0.25">
      <c r="A52" s="3" t="s">
        <v>438</v>
      </c>
      <c r="B52" s="8"/>
      <c r="C52" s="8"/>
      <c r="D52" s="8"/>
      <c r="E52" s="8"/>
      <c r="F52" s="8"/>
      <c r="G52" s="15"/>
      <c r="H52" s="8"/>
      <c r="I52" s="15"/>
      <c r="J52" s="8"/>
      <c r="K52" s="3">
        <f>IF(AND(H52&lt;&gt;"Done",H52&lt;&gt;"",G52&lt;&gt;"",G52&lt;TODAY()),"OVERDUE","")</f>
      </c>
    </row>
    <row r="53" spans="1:11" s="3" customFormat="1" x14ac:dyDescent="0.25">
      <c r="A53" s="3" t="s">
        <v>439</v>
      </c>
      <c r="B53" s="8"/>
      <c r="C53" s="8"/>
      <c r="D53" s="8"/>
      <c r="E53" s="8"/>
      <c r="F53" s="8"/>
      <c r="G53" s="15"/>
      <c r="H53" s="8"/>
      <c r="I53" s="15"/>
      <c r="J53" s="8"/>
      <c r="K53" s="3">
        <f>IF(AND(H53&lt;&gt;"Done",H53&lt;&gt;"",G53&lt;&gt;"",G53&lt;TODAY()),"OVERDUE","")</f>
      </c>
    </row>
    <row r="54" spans="1:11" s="3" customFormat="1" x14ac:dyDescent="0.25">
      <c r="A54" s="3" t="s">
        <v>440</v>
      </c>
      <c r="B54" s="8"/>
      <c r="C54" s="8"/>
      <c r="D54" s="8"/>
      <c r="E54" s="8"/>
      <c r="F54" s="8"/>
      <c r="G54" s="15"/>
      <c r="H54" s="8"/>
      <c r="I54" s="15"/>
      <c r="J54" s="8"/>
      <c r="K54" s="3">
        <f>IF(AND(H54&lt;&gt;"Done",H54&lt;&gt;"",G54&lt;&gt;"",G54&lt;TODAY()),"OVERDUE","")</f>
      </c>
    </row>
    <row r="55" spans="1:11" s="3" customFormat="1" x14ac:dyDescent="0.25">
      <c r="A55" s="3" t="s">
        <v>441</v>
      </c>
      <c r="B55" s="8"/>
      <c r="C55" s="8"/>
      <c r="D55" s="8"/>
      <c r="E55" s="8"/>
      <c r="F55" s="8"/>
      <c r="G55" s="15"/>
      <c r="H55" s="8"/>
      <c r="I55" s="15"/>
      <c r="J55" s="8"/>
      <c r="K55" s="3">
        <f>IF(AND(H55&lt;&gt;"Done",H55&lt;&gt;"",G55&lt;&gt;"",G55&lt;TODAY()),"OVERDUE","")</f>
      </c>
    </row>
    <row r="56" spans="1:11" s="3" customFormat="1" x14ac:dyDescent="0.25">
      <c r="A56" s="3" t="s">
        <v>442</v>
      </c>
      <c r="B56" s="8"/>
      <c r="C56" s="8"/>
      <c r="D56" s="8"/>
      <c r="E56" s="8"/>
      <c r="F56" s="8"/>
      <c r="G56" s="15"/>
      <c r="H56" s="8"/>
      <c r="I56" s="15"/>
      <c r="J56" s="8"/>
      <c r="K56" s="3">
        <f>IF(AND(H56&lt;&gt;"Done",H56&lt;&gt;"",G56&lt;&gt;"",G56&lt;TODAY()),"OVERDUE","")</f>
      </c>
    </row>
    <row r="57" spans="1:11" s="3" customFormat="1" x14ac:dyDescent="0.25">
      <c r="A57" s="3" t="s">
        <v>443</v>
      </c>
      <c r="B57" s="8"/>
      <c r="C57" s="8"/>
      <c r="D57" s="8"/>
      <c r="E57" s="8"/>
      <c r="F57" s="8"/>
      <c r="G57" s="15"/>
      <c r="H57" s="8"/>
      <c r="I57" s="15"/>
      <c r="J57" s="8"/>
      <c r="K57" s="3">
        <f>IF(AND(H57&lt;&gt;"Done",H57&lt;&gt;"",G57&lt;&gt;"",G57&lt;TODAY()),"OVERDUE","")</f>
      </c>
    </row>
    <row r="58" spans="1:11" s="3" customFormat="1" x14ac:dyDescent="0.25">
      <c r="A58" s="3" t="s">
        <v>444</v>
      </c>
      <c r="B58" s="8"/>
      <c r="C58" s="8"/>
      <c r="D58" s="8"/>
      <c r="E58" s="8"/>
      <c r="F58" s="8"/>
      <c r="G58" s="15"/>
      <c r="H58" s="8"/>
      <c r="I58" s="15"/>
      <c r="J58" s="8"/>
      <c r="K58" s="3">
        <f>IF(AND(H58&lt;&gt;"Done",H58&lt;&gt;"",G58&lt;&gt;"",G58&lt;TODAY()),"OVERDUE","")</f>
      </c>
    </row>
    <row r="59" spans="1:11" s="3" customFormat="1" x14ac:dyDescent="0.25">
      <c r="A59" s="3" t="s">
        <v>445</v>
      </c>
      <c r="B59" s="8"/>
      <c r="C59" s="8"/>
      <c r="D59" s="8"/>
      <c r="E59" s="8"/>
      <c r="F59" s="8"/>
      <c r="G59" s="15"/>
      <c r="H59" s="8"/>
      <c r="I59" s="15"/>
      <c r="J59" s="8"/>
      <c r="K59" s="3">
        <f>IF(AND(H59&lt;&gt;"Done",H59&lt;&gt;"",G59&lt;&gt;"",G59&lt;TODAY()),"OVERDUE","")</f>
      </c>
    </row>
    <row r="60" spans="1:11" s="3" customFormat="1" x14ac:dyDescent="0.25">
      <c r="A60" s="3" t="s">
        <v>446</v>
      </c>
      <c r="B60" s="8"/>
      <c r="C60" s="8"/>
      <c r="D60" s="8"/>
      <c r="E60" s="8"/>
      <c r="F60" s="8"/>
      <c r="G60" s="15"/>
      <c r="H60" s="8"/>
      <c r="I60" s="15"/>
      <c r="J60" s="8"/>
      <c r="K60" s="3">
        <f>IF(AND(H60&lt;&gt;"Done",H60&lt;&gt;"",G60&lt;&gt;"",G60&lt;TODAY()),"OVERDUE","")</f>
      </c>
    </row>
    <row r="61" spans="1:11" s="3" customFormat="1" x14ac:dyDescent="0.25">
      <c r="A61" s="3" t="s">
        <v>447</v>
      </c>
      <c r="B61" s="8"/>
      <c r="C61" s="8"/>
      <c r="D61" s="8"/>
      <c r="E61" s="8"/>
      <c r="F61" s="8"/>
      <c r="G61" s="15"/>
      <c r="H61" s="8"/>
      <c r="I61" s="15"/>
      <c r="J61" s="8"/>
      <c r="K61" s="3">
        <f>IF(AND(H61&lt;&gt;"Done",H61&lt;&gt;"",G61&lt;&gt;"",G61&lt;TODAY()),"OVERDUE","")</f>
      </c>
    </row>
    <row r="62" spans="1:11" s="3" customFormat="1" x14ac:dyDescent="0.25">
      <c r="A62" s="3" t="s">
        <v>448</v>
      </c>
      <c r="B62" s="8"/>
      <c r="C62" s="8"/>
      <c r="D62" s="8"/>
      <c r="E62" s="8"/>
      <c r="F62" s="8"/>
      <c r="G62" s="15"/>
      <c r="H62" s="8"/>
      <c r="I62" s="15"/>
      <c r="J62" s="8"/>
      <c r="K62" s="3">
        <f>IF(AND(H62&lt;&gt;"Done",H62&lt;&gt;"",G62&lt;&gt;"",G62&lt;TODAY()),"OVERDUE","")</f>
      </c>
    </row>
    <row r="63" spans="1:11" s="3" customFormat="1" x14ac:dyDescent="0.25">
      <c r="A63" s="3" t="s">
        <v>449</v>
      </c>
      <c r="B63" s="8"/>
      <c r="C63" s="8"/>
      <c r="D63" s="8"/>
      <c r="E63" s="8"/>
      <c r="F63" s="8"/>
      <c r="G63" s="15"/>
      <c r="H63" s="8"/>
      <c r="I63" s="15"/>
      <c r="J63" s="8"/>
      <c r="K63" s="3">
        <f>IF(AND(H63&lt;&gt;"Done",H63&lt;&gt;"",G63&lt;&gt;"",G63&lt;TODAY()),"OVERDUE","")</f>
      </c>
    </row>
    <row r="64" spans="1:11" s="3" customFormat="1" x14ac:dyDescent="0.25">
      <c r="A64" s="3" t="s">
        <v>450</v>
      </c>
      <c r="B64" s="8"/>
      <c r="C64" s="8"/>
      <c r="D64" s="8"/>
      <c r="E64" s="8"/>
      <c r="F64" s="8"/>
      <c r="G64" s="15"/>
      <c r="H64" s="8"/>
      <c r="I64" s="15"/>
      <c r="J64" s="8"/>
      <c r="K64" s="3">
        <f>IF(AND(H64&lt;&gt;"Done",H64&lt;&gt;"",G64&lt;&gt;"",G64&lt;TODAY()),"OVERDUE","")</f>
      </c>
    </row>
  </sheetData>
  <conditionalFormatting sqref="K5:K64">
    <cfRule type="cellIs" dxfId="91" priority="1" operator="equal">
      <formula>"OVERDUE"</formula>
    </cfRule>
  </conditionalFormatting>
  <conditionalFormatting sqref="H5:H64">
    <cfRule type="cellIs" dxfId="92" priority="2" operator="equal">
      <formula>"Done"</formula>
    </cfRule>
  </conditionalFormatting>
  <conditionalFormatting sqref="H5:H64">
    <cfRule type="cellIs" dxfId="93" priority="3" operator="equal">
      <formula>"In progress"</formula>
    </cfRule>
  </conditionalFormatting>
  <dataValidations count="4">
    <dataValidation type="list" allowBlank="1" sqref="B10:B64">
      <formula1>'Audit schedule'!$B$6:$B$17</formula1>
    </dataValidation>
    <dataValidation type="list" allowBlank="1" sqref="B5:B64">
      <formula1>'Audit schedule'!$B$6:$B$17</formula1>
    </dataValidation>
    <dataValidation type="list" allowBlank="1" sqref="H10:H64">
      <formula1>"Open,In progress,Done"</formula1>
    </dataValidation>
    <dataValidation type="list" allowBlank="1" sqref="H5:H64">
      <formula1>"Open,In progress,Done"</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Start here</vt:lpstr>
      <vt:lpstr>Audit schedule</vt:lpstr>
      <vt:lpstr>Summary</vt:lpstr>
      <vt:lpstr>01 Medication</vt:lpstr>
      <vt:lpstr>02 Care plans</vt:lpstr>
      <vt:lpstr>03 IPC</vt:lpstr>
      <vt:lpstr>04 Health and safety</vt:lpstr>
      <vt:lpstr>05 Safeguarding</vt:lpstr>
      <vt:lpstr>06 Supervision</vt:lpstr>
      <vt:lpstr>07 Training</vt:lpstr>
      <vt:lpstr>08 Complaints</vt:lpstr>
      <vt:lpstr>09 DoLS and MCA</vt:lpstr>
      <vt:lpstr>10 Recruitment</vt:lpstr>
      <vt:lpstr>11 Continuity</vt:lpstr>
      <vt:lpstr>12 Equality</vt:lpstr>
      <vt:lpstr>Action 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CQCLogic</dc:creator>
  <dc:title/>
  <dc:subject/>
  <dc:description/>
  <cp:keywords/>
  <cp:category/>
  <cp:lastModifiedBy>Unknown</cp:lastModifiedBy>
  <dcterms:created xsi:type="dcterms:W3CDTF">2026-10-24T13:57:32Z</dcterms:created>
  <dcterms:modified xsi:type="dcterms:W3CDTF">2026-10-24T13:57:32Z</dcterms:modified>
</cp:coreProperties>
</file>